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/>
  <mc:AlternateContent xmlns:mc="http://schemas.openxmlformats.org/markup-compatibility/2006">
    <mc:Choice Requires="x15">
      <x15ac:absPath xmlns:x15ac="http://schemas.microsoft.com/office/spreadsheetml/2010/11/ac" url="G:\My Drive\!CFI Drive\Website - wordpress\Downloads\Excel\"/>
    </mc:Choice>
  </mc:AlternateContent>
  <xr:revisionPtr revIDLastSave="0" documentId="13_ncr:1_{E44A49A1-355F-4AFA-98F2-FC9B77BCC31F}" xr6:coauthVersionLast="40" xr6:coauthVersionMax="40" xr10:uidLastSave="{00000000-0000-0000-0000-000000000000}"/>
  <bookViews>
    <workbookView xWindow="0" yWindow="0" windowWidth="28800" windowHeight="12216" xr2:uid="{00000000-000D-0000-FFFF-FFFF00000000}"/>
  </bookViews>
  <sheets>
    <sheet name="Cover Page" sheetId="2" r:id="rId1"/>
    <sheet name="Operating Budget Template" sheetId="1" r:id="rId2"/>
  </sheets>
  <externalReferences>
    <externalReference r:id="rId3"/>
  </externalReferences>
  <definedNames>
    <definedName name="__123Graph_A" hidden="1">[1]Graphs!$C$8:$C$18</definedName>
    <definedName name="__123Graph_AGRAPH1" hidden="1">[1]Graphs!$C$8:$C$18</definedName>
    <definedName name="__123Graph_AGRAPH2" hidden="1">[1]Summary!#REF!</definedName>
    <definedName name="__123Graph_AGRAPH3" hidden="1">[1]Summary!#REF!</definedName>
    <definedName name="__123Graph_B" hidden="1">[1]Graphs!$E$8:$E$18</definedName>
    <definedName name="__123Graph_BGRAPH1" hidden="1">[1]Graphs!$E$8:$E$18</definedName>
    <definedName name="__123Graph_C" hidden="1">[1]Graphs!$G$8:$G$18</definedName>
    <definedName name="__123Graph_CGRAPH1" hidden="1">[1]Graphs!$G$8:$G$18</definedName>
    <definedName name="__123Graph_D" hidden="1">[1]Graphs!$I$8:$I$18</definedName>
    <definedName name="__123Graph_DGRAPH1" hidden="1">[1]Graphs!$I$8:$I$18</definedName>
    <definedName name="__123Graph_E" hidden="1">[1]Graphs!$K$8:$K$18</definedName>
    <definedName name="__123Graph_EGRAPH1" hidden="1">[1]Graphs!$K$8:$K$18</definedName>
    <definedName name="__123Graph_X" hidden="1">[1]Graphs!$B$8:$B$18</definedName>
    <definedName name="__123Graph_XGRAPH1" hidden="1">[1]Graphs!$B$8:$B$18</definedName>
    <definedName name="__123Graph_XGRAPH3" hidden="1">[1]Summary!#REF!</definedName>
    <definedName name="_Fill" localSheetId="1" hidden="1">#REF!</definedName>
    <definedName name="_Fill" hidden="1">#REF!</definedName>
    <definedName name="_Sort" hidden="1">[1]Summary!$E$63:$W$92</definedName>
    <definedName name="_Table1_In1" hidden="1">[1]Graphs!$K$5</definedName>
    <definedName name="_Table1_Out" hidden="1">[1]Graphs!$J$7:$K$18</definedName>
    <definedName name="CIQWBGuid" hidden="1">"2cd8126d-26c3-430c-b7fa-a069e3a1fc62"</definedName>
    <definedName name="FormulaChecker.Colour.19" hidden="1">12648447</definedName>
    <definedName name="FormulaChecker.Colour.41" hidden="1">16737843</definedName>
    <definedName name="FormulaChecker.Colour.48" hidden="1">9868950</definedName>
    <definedName name="FormulaChecker.Colour.6" hidden="1">65535</definedName>
    <definedName name="hashpass.admin" hidden="1">"Wuu"</definedName>
    <definedName name="hashpass.corporate" hidden="1">"[ˆC"</definedName>
    <definedName name="hashpass.region" hidden="1">"A"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41666.7099189815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_xlnm.Print_Area" localSheetId="0">'Cover Page'!$A$1:$P$27</definedName>
    <definedName name="q" localSheetId="1" hidden="1">[1]Summary!#REF!</definedName>
    <definedName name="q" hidden="1">[1]Summary!#REF!</definedName>
  </definedNames>
  <calcPr calcId="18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2" l="1"/>
  <c r="N29" i="1" l="1"/>
  <c r="Q29" i="1" s="1"/>
  <c r="O19" i="1"/>
  <c r="O18" i="1"/>
  <c r="O17" i="1"/>
  <c r="N89" i="1"/>
  <c r="Q89" i="1" s="1"/>
  <c r="O86" i="1"/>
  <c r="M86" i="1"/>
  <c r="L86" i="1"/>
  <c r="K86" i="1"/>
  <c r="J86" i="1"/>
  <c r="I86" i="1"/>
  <c r="H86" i="1"/>
  <c r="G86" i="1"/>
  <c r="F86" i="1"/>
  <c r="E86" i="1"/>
  <c r="D86" i="1"/>
  <c r="C86" i="1"/>
  <c r="B86" i="1"/>
  <c r="N84" i="1"/>
  <c r="Q84" i="1" s="1"/>
  <c r="N83" i="1"/>
  <c r="R83" i="1" s="1"/>
  <c r="N82" i="1"/>
  <c r="R82" i="1" s="1"/>
  <c r="O78" i="1"/>
  <c r="M78" i="1"/>
  <c r="L78" i="1"/>
  <c r="K78" i="1"/>
  <c r="J78" i="1"/>
  <c r="I78" i="1"/>
  <c r="H78" i="1"/>
  <c r="G78" i="1"/>
  <c r="F78" i="1"/>
  <c r="E78" i="1"/>
  <c r="D78" i="1"/>
  <c r="C78" i="1"/>
  <c r="B78" i="1"/>
  <c r="N76" i="1"/>
  <c r="R76" i="1" s="1"/>
  <c r="N75" i="1"/>
  <c r="Q75" i="1" s="1"/>
  <c r="N74" i="1"/>
  <c r="R74" i="1" s="1"/>
  <c r="N73" i="1"/>
  <c r="R73" i="1" s="1"/>
  <c r="N72" i="1"/>
  <c r="Q72" i="1" s="1"/>
  <c r="N69" i="1"/>
  <c r="R69" i="1" s="1"/>
  <c r="N68" i="1"/>
  <c r="R68" i="1" s="1"/>
  <c r="O64" i="1"/>
  <c r="M64" i="1"/>
  <c r="L64" i="1"/>
  <c r="K64" i="1"/>
  <c r="J64" i="1"/>
  <c r="I64" i="1"/>
  <c r="H64" i="1"/>
  <c r="G64" i="1"/>
  <c r="F64" i="1"/>
  <c r="E64" i="1"/>
  <c r="D64" i="1"/>
  <c r="C64" i="1"/>
  <c r="B64" i="1"/>
  <c r="N62" i="1"/>
  <c r="Q62" i="1" s="1"/>
  <c r="N61" i="1"/>
  <c r="Q61" i="1" s="1"/>
  <c r="N60" i="1"/>
  <c r="R60" i="1" s="1"/>
  <c r="N59" i="1"/>
  <c r="R59" i="1" s="1"/>
  <c r="N58" i="1"/>
  <c r="Q58" i="1" s="1"/>
  <c r="N55" i="1"/>
  <c r="Q55" i="1" s="1"/>
  <c r="N54" i="1"/>
  <c r="R54" i="1" s="1"/>
  <c r="N53" i="1"/>
  <c r="R53" i="1" s="1"/>
  <c r="N52" i="1"/>
  <c r="R52" i="1" s="1"/>
  <c r="N51" i="1"/>
  <c r="R51" i="1" s="1"/>
  <c r="N48" i="1"/>
  <c r="R48" i="1" s="1"/>
  <c r="N47" i="1"/>
  <c r="R47" i="1" s="1"/>
  <c r="N46" i="1"/>
  <c r="Q46" i="1" s="1"/>
  <c r="N45" i="1"/>
  <c r="Q45" i="1" s="1"/>
  <c r="N44" i="1"/>
  <c r="R44" i="1" s="1"/>
  <c r="O40" i="1"/>
  <c r="M40" i="1"/>
  <c r="L40" i="1"/>
  <c r="K40" i="1"/>
  <c r="J40" i="1"/>
  <c r="I40" i="1"/>
  <c r="H40" i="1"/>
  <c r="G40" i="1"/>
  <c r="F40" i="1"/>
  <c r="E40" i="1"/>
  <c r="D40" i="1"/>
  <c r="C40" i="1"/>
  <c r="B40" i="1"/>
  <c r="N38" i="1"/>
  <c r="Q38" i="1" s="1"/>
  <c r="N37" i="1"/>
  <c r="Q37" i="1" s="1"/>
  <c r="N36" i="1"/>
  <c r="Q36" i="1" s="1"/>
  <c r="N35" i="1"/>
  <c r="R35" i="1" s="1"/>
  <c r="N34" i="1"/>
  <c r="Q34" i="1" s="1"/>
  <c r="N33" i="1"/>
  <c r="Q33" i="1" s="1"/>
  <c r="N32" i="1"/>
  <c r="Q32" i="1" s="1"/>
  <c r="N31" i="1"/>
  <c r="R31" i="1" s="1"/>
  <c r="N30" i="1"/>
  <c r="Q30" i="1" s="1"/>
  <c r="N28" i="1"/>
  <c r="Q28" i="1" s="1"/>
  <c r="N27" i="1"/>
  <c r="R27" i="1" s="1"/>
  <c r="N26" i="1"/>
  <c r="R26" i="1" s="1"/>
  <c r="N25" i="1"/>
  <c r="Q25" i="1" s="1"/>
  <c r="N24" i="1"/>
  <c r="M19" i="1"/>
  <c r="L19" i="1"/>
  <c r="K19" i="1"/>
  <c r="J19" i="1"/>
  <c r="I19" i="1"/>
  <c r="H19" i="1"/>
  <c r="G19" i="1"/>
  <c r="F19" i="1"/>
  <c r="E19" i="1"/>
  <c r="D19" i="1"/>
  <c r="C19" i="1"/>
  <c r="B19" i="1"/>
  <c r="M18" i="1"/>
  <c r="L18" i="1"/>
  <c r="K18" i="1"/>
  <c r="J18" i="1"/>
  <c r="I18" i="1"/>
  <c r="H18" i="1"/>
  <c r="G18" i="1"/>
  <c r="F18" i="1"/>
  <c r="E18" i="1"/>
  <c r="D18" i="1"/>
  <c r="C18" i="1"/>
  <c r="B18" i="1"/>
  <c r="M17" i="1"/>
  <c r="L17" i="1"/>
  <c r="K17" i="1"/>
  <c r="J17" i="1"/>
  <c r="I17" i="1"/>
  <c r="I21" i="1" s="1"/>
  <c r="H17" i="1"/>
  <c r="H21" i="1" s="1"/>
  <c r="G17" i="1"/>
  <c r="G21" i="1" s="1"/>
  <c r="F17" i="1"/>
  <c r="E17" i="1"/>
  <c r="D17" i="1"/>
  <c r="C17" i="1"/>
  <c r="B17" i="1"/>
  <c r="N9" i="1"/>
  <c r="Q9" i="1" s="1"/>
  <c r="N8" i="1"/>
  <c r="R8" i="1" s="1"/>
  <c r="N7" i="1"/>
  <c r="R7" i="1" s="1"/>
  <c r="B21" i="1" l="1"/>
  <c r="B41" i="1" s="1"/>
  <c r="B65" i="1" s="1"/>
  <c r="B79" i="1" s="1"/>
  <c r="B87" i="1" s="1"/>
  <c r="B91" i="1" s="1"/>
  <c r="J21" i="1"/>
  <c r="L21" i="1"/>
  <c r="L41" i="1" s="1"/>
  <c r="L65" i="1" s="1"/>
  <c r="L79" i="1" s="1"/>
  <c r="L87" i="1" s="1"/>
  <c r="L91" i="1" s="1"/>
  <c r="C21" i="1"/>
  <c r="D21" i="1"/>
  <c r="E21" i="1"/>
  <c r="E41" i="1" s="1"/>
  <c r="E65" i="1" s="1"/>
  <c r="E79" i="1" s="1"/>
  <c r="E87" i="1" s="1"/>
  <c r="E91" i="1" s="1"/>
  <c r="M21" i="1"/>
  <c r="M41" i="1" s="1"/>
  <c r="M65" i="1" s="1"/>
  <c r="M79" i="1" s="1"/>
  <c r="M87" i="1" s="1"/>
  <c r="M91" i="1" s="1"/>
  <c r="D41" i="1"/>
  <c r="D65" i="1" s="1"/>
  <c r="D79" i="1" s="1"/>
  <c r="D87" i="1" s="1"/>
  <c r="D91" i="1" s="1"/>
  <c r="J41" i="1"/>
  <c r="J65" i="1" s="1"/>
  <c r="J79" i="1" s="1"/>
  <c r="J87" i="1" s="1"/>
  <c r="J91" i="1" s="1"/>
  <c r="Q26" i="1"/>
  <c r="R29" i="1"/>
  <c r="G41" i="1"/>
  <c r="G65" i="1" s="1"/>
  <c r="G79" i="1" s="1"/>
  <c r="G87" i="1" s="1"/>
  <c r="G91" i="1" s="1"/>
  <c r="R55" i="1"/>
  <c r="C41" i="1"/>
  <c r="C65" i="1" s="1"/>
  <c r="C79" i="1" s="1"/>
  <c r="C87" i="1" s="1"/>
  <c r="C91" i="1" s="1"/>
  <c r="H41" i="1"/>
  <c r="H65" i="1" s="1"/>
  <c r="H79" i="1" s="1"/>
  <c r="H87" i="1" s="1"/>
  <c r="H91" i="1" s="1"/>
  <c r="N17" i="1"/>
  <c r="Q17" i="1" s="1"/>
  <c r="O21" i="1"/>
  <c r="O41" i="1" s="1"/>
  <c r="R32" i="1"/>
  <c r="K21" i="1"/>
  <c r="K41" i="1" s="1"/>
  <c r="K65" i="1" s="1"/>
  <c r="K79" i="1" s="1"/>
  <c r="K87" i="1" s="1"/>
  <c r="K91" i="1" s="1"/>
  <c r="Q82" i="1"/>
  <c r="F21" i="1"/>
  <c r="F41" i="1" s="1"/>
  <c r="F65" i="1" s="1"/>
  <c r="F79" i="1" s="1"/>
  <c r="F87" i="1" s="1"/>
  <c r="F91" i="1" s="1"/>
  <c r="I41" i="1"/>
  <c r="I65" i="1" s="1"/>
  <c r="I79" i="1" s="1"/>
  <c r="I87" i="1" s="1"/>
  <c r="I91" i="1" s="1"/>
  <c r="Q76" i="1"/>
  <c r="Q31" i="1"/>
  <c r="R36" i="1"/>
  <c r="R61" i="1"/>
  <c r="N86" i="1"/>
  <c r="Q86" i="1" s="1"/>
  <c r="Q51" i="1"/>
  <c r="Q35" i="1"/>
  <c r="R45" i="1"/>
  <c r="R84" i="1"/>
  <c r="R86" i="1" s="1"/>
  <c r="N18" i="1"/>
  <c r="R18" i="1" s="1"/>
  <c r="N19" i="1"/>
  <c r="R19" i="1" s="1"/>
  <c r="N40" i="1"/>
  <c r="Q40" i="1" s="1"/>
  <c r="R9" i="1"/>
  <c r="O65" i="1"/>
  <c r="Q47" i="1"/>
  <c r="R24" i="1"/>
  <c r="R28" i="1"/>
  <c r="R72" i="1"/>
  <c r="R75" i="1"/>
  <c r="N78" i="1"/>
  <c r="Q78" i="1" s="1"/>
  <c r="Q83" i="1"/>
  <c r="Q73" i="1"/>
  <c r="Q68" i="1"/>
  <c r="Q60" i="1"/>
  <c r="Q52" i="1"/>
  <c r="Q44" i="1"/>
  <c r="Q48" i="1"/>
  <c r="Q27" i="1"/>
  <c r="Q8" i="1"/>
  <c r="R25" i="1"/>
  <c r="R33" i="1"/>
  <c r="R37" i="1"/>
  <c r="R46" i="1"/>
  <c r="R58" i="1"/>
  <c r="R62" i="1"/>
  <c r="R89" i="1"/>
  <c r="Q59" i="1"/>
  <c r="Q7" i="1"/>
  <c r="N64" i="1"/>
  <c r="Q64" i="1" s="1"/>
  <c r="Q74" i="1"/>
  <c r="Q69" i="1"/>
  <c r="Q53" i="1"/>
  <c r="Q24" i="1"/>
  <c r="R30" i="1"/>
  <c r="R34" i="1"/>
  <c r="R38" i="1"/>
  <c r="Q54" i="1"/>
  <c r="N13" i="1" l="1"/>
  <c r="N12" i="1"/>
  <c r="R17" i="1"/>
  <c r="Q19" i="1"/>
  <c r="Q18" i="1"/>
  <c r="R64" i="1"/>
  <c r="N14" i="1"/>
  <c r="Q14" i="1" s="1"/>
  <c r="R78" i="1"/>
  <c r="N21" i="1"/>
  <c r="Q21" i="1" s="1"/>
  <c r="Q12" i="1"/>
  <c r="R12" i="1"/>
  <c r="R40" i="1"/>
  <c r="O79" i="1"/>
  <c r="R21" i="1"/>
  <c r="Q13" i="1"/>
  <c r="R13" i="1"/>
  <c r="R14" i="1" l="1"/>
  <c r="N41" i="1"/>
  <c r="R41" i="1"/>
  <c r="R65" i="1" s="1"/>
  <c r="R79" i="1" s="1"/>
  <c r="R87" i="1" s="1"/>
  <c r="R91" i="1" s="1"/>
  <c r="O87" i="1"/>
  <c r="N65" i="1"/>
  <c r="Q41" i="1"/>
  <c r="N79" i="1" l="1"/>
  <c r="Q65" i="1"/>
  <c r="O91" i="1"/>
  <c r="N87" i="1" l="1"/>
  <c r="Q79" i="1"/>
  <c r="N91" i="1" l="1"/>
  <c r="Q91" i="1" s="1"/>
  <c r="Q87" i="1"/>
</calcChain>
</file>

<file path=xl/sharedStrings.xml><?xml version="1.0" encoding="utf-8"?>
<sst xmlns="http://schemas.openxmlformats.org/spreadsheetml/2006/main" count="129" uniqueCount="101">
  <si>
    <t>Budget</t>
  </si>
  <si>
    <t>Actual</t>
  </si>
  <si>
    <t>Variance</t>
  </si>
  <si>
    <t>Total</t>
  </si>
  <si>
    <t>Actual vs Budget</t>
  </si>
  <si>
    <t>ACCOUNT NAME</t>
  </si>
  <si>
    <t>Jan</t>
  </si>
  <si>
    <t>Feb</t>
  </si>
  <si>
    <t>Mar</t>
  </si>
  <si>
    <t>Apr</t>
  </si>
  <si>
    <t>May</t>
  </si>
  <si>
    <t>Jun</t>
  </si>
  <si>
    <t>July</t>
  </si>
  <si>
    <t>Aug</t>
  </si>
  <si>
    <t>Sep</t>
  </si>
  <si>
    <t>Oct</t>
  </si>
  <si>
    <t>Nov</t>
  </si>
  <si>
    <t>Dec</t>
  </si>
  <si>
    <t>Jan - Dec</t>
  </si>
  <si>
    <t>%</t>
  </si>
  <si>
    <t>$</t>
  </si>
  <si>
    <t>Volume</t>
  </si>
  <si>
    <t>[Product 1]</t>
  </si>
  <si>
    <t>[Product 2]</t>
  </si>
  <si>
    <t>[Product 3]</t>
  </si>
  <si>
    <t>Price per Unit</t>
  </si>
  <si>
    <t>Revenue</t>
  </si>
  <si>
    <t>Total Revenue</t>
  </si>
  <si>
    <t>Less Variable Costs:</t>
  </si>
  <si>
    <t>[Variable Cost 1]</t>
  </si>
  <si>
    <t>[Variable Cost 2]</t>
  </si>
  <si>
    <t>[Variable Cost 3]</t>
  </si>
  <si>
    <t>[Variable Cost 4]</t>
  </si>
  <si>
    <t>[Variable Cost 5]</t>
  </si>
  <si>
    <t>[Variable Cost 6]</t>
  </si>
  <si>
    <t>[Variable Cost 7]</t>
  </si>
  <si>
    <t>[Variable Cost 8]</t>
  </si>
  <si>
    <t>[Variable Cost 9]</t>
  </si>
  <si>
    <t>[Variable Cost 10]</t>
  </si>
  <si>
    <t>[Variable Cost 11]</t>
  </si>
  <si>
    <t>[Variable Cost 12]</t>
  </si>
  <si>
    <t>[Variable Cost 13]</t>
  </si>
  <si>
    <t>[Variable Cost 14]</t>
  </si>
  <si>
    <t>[Variable Cost 15]</t>
  </si>
  <si>
    <t>Total Variable Costs</t>
  </si>
  <si>
    <t>Contribution Margin</t>
  </si>
  <si>
    <t>Less Fixed Costs Group 1:</t>
  </si>
  <si>
    <t>[Fixed Cost 1]</t>
  </si>
  <si>
    <t>[Fixed Cost 2]</t>
  </si>
  <si>
    <t>[Fixed Cost 3]</t>
  </si>
  <si>
    <t>[Fixed Cost 4]</t>
  </si>
  <si>
    <t>[Fixed Cost 5]</t>
  </si>
  <si>
    <t/>
  </si>
  <si>
    <t>Less Fixed Costs Group 2:</t>
  </si>
  <si>
    <t>[Fixed Cost 6]</t>
  </si>
  <si>
    <t>[Fixed Cost 7]</t>
  </si>
  <si>
    <t>[Fixed Cost 8]</t>
  </si>
  <si>
    <t>[Fixed Cost 9]</t>
  </si>
  <si>
    <t>[Fixed Cost 10]</t>
  </si>
  <si>
    <t>Less Fixed Costs Group 3:</t>
  </si>
  <si>
    <t>[Fixed Cost 11]</t>
  </si>
  <si>
    <t>[Fixed Cost 12]</t>
  </si>
  <si>
    <t>[Fixed Cost 13]</t>
  </si>
  <si>
    <t>[Fixed Cost 14]</t>
  </si>
  <si>
    <t>[Fixed Cost 15]</t>
  </si>
  <si>
    <t>Total Fixed Costs</t>
  </si>
  <si>
    <t>Net Operating Margin</t>
  </si>
  <si>
    <t>Depreciation &amp; Amortisation</t>
  </si>
  <si>
    <t>[Depreciation]</t>
  </si>
  <si>
    <t>[Amortisation]</t>
  </si>
  <si>
    <t>Other Expenses</t>
  </si>
  <si>
    <t>[Other Cost 1]</t>
  </si>
  <si>
    <t>[Other Cost 2]</t>
  </si>
  <si>
    <t>[Other Cost 3]</t>
  </si>
  <si>
    <t>[Other Cost 4]</t>
  </si>
  <si>
    <t>[Other Cost 5]</t>
  </si>
  <si>
    <t>Depreciation and Other Expenses</t>
  </si>
  <si>
    <t>EBIT</t>
  </si>
  <si>
    <t>Interest Expenses</t>
  </si>
  <si>
    <t>[Interest Expense 1]</t>
  </si>
  <si>
    <t>[Interest Expense 2]</t>
  </si>
  <si>
    <t>[Interest Expense 3]</t>
  </si>
  <si>
    <t>Total Interest Expense</t>
  </si>
  <si>
    <t>EBT</t>
  </si>
  <si>
    <t>Income Tax</t>
  </si>
  <si>
    <t>Net Income</t>
  </si>
  <si>
    <t>© Corporate Finance Institute®. All rights reserved.</t>
  </si>
  <si>
    <t>FY 2018</t>
  </si>
  <si>
    <t>This file is for educational purposes only. E&amp;OE</t>
  </si>
  <si>
    <t xml:space="preserve">Corporate Finance Institute® </t>
  </si>
  <si>
    <t>https://corporatefinanceinstitute.com/</t>
  </si>
  <si>
    <t>Operating Budget Template</t>
  </si>
  <si>
    <t>Strictly Confidential</t>
  </si>
  <si>
    <t>Table of Contents</t>
  </si>
  <si>
    <t>Notes</t>
  </si>
  <si>
    <t>This Excel model is for educational purposes only and should not be used for any other reason.</t>
  </si>
  <si>
    <t>All content is Copyright material of CFI Education Inc.</t>
  </si>
  <si>
    <t>© 2019 CFI Education Inc.</t>
  </si>
  <si>
    <t xml:space="preserve">All rights reserved.  The contents of this publication, including but not limited to all written material, content layout, images, formulas, and code, are protected under international copyright and trademark laws.  </t>
  </si>
  <si>
    <t xml:space="preserve">No part of this publication may be modified, manipulated, reproduced, distributed, or transmitted in any form by any means, including photocopying, recording, or other electronic or mechanical methods, </t>
  </si>
  <si>
    <t>without prior written permission of the publisher, except in the case of certain noncommercial uses permitted by copyright law.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</si>
</sst>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#,##0;\(#,##0\)"/>
    <numFmt numFmtId="166" formatCode="0.0%"/>
    <numFmt numFmtId="167" formatCode="#,##0.0;\(#,##0.0\)"/>
    <numFmt numFmtId="168" formatCode="_-* #,##0_-;\(#,##0\)_-;_-* &quot;-&quot;_-;_-@_-"/>
    <numFmt numFmtId="169" formatCode="_ * #,##0_ ;_ * \-#,##0_ ;_ * &quot;-&quot;??_ ;_ @_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indexed="9"/>
      <name val="Open Sans"/>
      <family val="2"/>
    </font>
    <font>
      <b/>
      <sz val="14"/>
      <color indexed="9"/>
      <name val="Open Sans"/>
      <family val="2"/>
    </font>
    <font>
      <sz val="10"/>
      <name val="Open Sans"/>
      <family val="2"/>
    </font>
    <font>
      <b/>
      <sz val="10"/>
      <name val="Open Sans"/>
      <family val="2"/>
    </font>
    <font>
      <sz val="10"/>
      <color rgb="FF0000FF"/>
      <name val="Open Sans"/>
      <family val="2"/>
    </font>
    <font>
      <sz val="10"/>
      <color theme="1"/>
      <name val="Open Sans"/>
      <family val="2"/>
    </font>
    <font>
      <sz val="8"/>
      <color theme="0"/>
      <name val="Open Sans"/>
      <family val="2"/>
    </font>
    <font>
      <u/>
      <sz val="11"/>
      <color theme="10"/>
      <name val="Calibri"/>
      <family val="2"/>
      <scheme val="minor"/>
    </font>
    <font>
      <i/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u/>
      <sz val="12"/>
      <color rgb="FF0070C0"/>
      <name val="Calibri"/>
      <family val="2"/>
      <scheme val="minor"/>
    </font>
    <font>
      <sz val="11"/>
      <color theme="1"/>
      <name val="Open Sans"/>
      <family val="2"/>
    </font>
    <font>
      <b/>
      <sz val="10"/>
      <color theme="0"/>
      <name val="Open Sans"/>
      <family val="2"/>
    </font>
    <font>
      <b/>
      <sz val="22"/>
      <color theme="1"/>
      <name val="Arial Narrow"/>
      <family val="2"/>
    </font>
    <font>
      <b/>
      <sz val="11"/>
      <color theme="1"/>
      <name val="Arial Narrow"/>
      <family val="2"/>
    </font>
    <font>
      <u/>
      <sz val="11"/>
      <color rgb="FF0000FF"/>
      <name val="Arial Narrow"/>
      <family val="2"/>
    </font>
    <font>
      <u/>
      <sz val="10"/>
      <color theme="10"/>
      <name val="Arial"/>
      <family val="2"/>
    </font>
    <font>
      <u/>
      <sz val="10"/>
      <color rgb="FF132E57"/>
      <name val="Arial"/>
      <family val="2"/>
    </font>
    <font>
      <u/>
      <sz val="10"/>
      <color theme="1"/>
      <name val="Arial"/>
      <family val="2"/>
    </font>
    <font>
      <sz val="11"/>
      <color theme="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ED942D"/>
        <bgColor indexed="64"/>
      </patternFill>
    </fill>
    <fill>
      <patternFill patternType="solid">
        <fgColor rgb="FF132E57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" fillId="0" borderId="0"/>
    <xf numFmtId="0" fontId="20" fillId="0" borderId="0" applyNumberFormat="0" applyFill="0" applyBorder="0" applyAlignment="0" applyProtection="0"/>
    <xf numFmtId="0" fontId="3" fillId="0" borderId="0"/>
    <xf numFmtId="0" fontId="20" fillId="0" borderId="0" applyNumberFormat="0" applyFill="0" applyBorder="0" applyAlignment="0" applyProtection="0"/>
  </cellStyleXfs>
  <cellXfs count="59">
    <xf numFmtId="0" fontId="0" fillId="0" borderId="0" xfId="0"/>
    <xf numFmtId="0" fontId="6" fillId="0" borderId="0" xfId="2" applyFont="1" applyBorder="1"/>
    <xf numFmtId="0" fontId="6" fillId="0" borderId="0" xfId="2" applyFont="1" applyFill="1" applyBorder="1"/>
    <xf numFmtId="165" fontId="6" fillId="0" borderId="0" xfId="2" applyNumberFormat="1" applyFont="1" applyBorder="1"/>
    <xf numFmtId="165" fontId="6" fillId="0" borderId="0" xfId="2" applyNumberFormat="1" applyFont="1" applyFill="1" applyBorder="1"/>
    <xf numFmtId="165" fontId="6" fillId="0" borderId="0" xfId="2" applyNumberFormat="1" applyFont="1" applyBorder="1" applyAlignment="1">
      <alignment vertical="center"/>
    </xf>
    <xf numFmtId="0" fontId="6" fillId="2" borderId="0" xfId="2" applyFont="1" applyFill="1" applyBorder="1"/>
    <xf numFmtId="0" fontId="4" fillId="3" borderId="0" xfId="2" applyFont="1" applyFill="1" applyBorder="1" applyAlignment="1">
      <alignment horizontal="centerContinuous"/>
    </xf>
    <xf numFmtId="168" fontId="10" fillId="3" borderId="0" xfId="3" applyNumberFormat="1" applyFont="1" applyFill="1" applyBorder="1"/>
    <xf numFmtId="0" fontId="5" fillId="3" borderId="0" xfId="2" applyFont="1" applyFill="1" applyBorder="1" applyAlignment="1">
      <alignment horizontal="centerContinuous"/>
    </xf>
    <xf numFmtId="168" fontId="16" fillId="3" borderId="0" xfId="3" applyNumberFormat="1" applyFont="1" applyFill="1" applyBorder="1" applyAlignment="1">
      <alignment horizontal="left" indent="3"/>
    </xf>
    <xf numFmtId="0" fontId="4" fillId="3" borderId="0" xfId="2" applyFont="1" applyFill="1" applyBorder="1"/>
    <xf numFmtId="0" fontId="4" fillId="3" borderId="0" xfId="2" applyFont="1" applyFill="1" applyBorder="1" applyAlignment="1">
      <alignment horizontal="center"/>
    </xf>
    <xf numFmtId="0" fontId="4" fillId="2" borderId="0" xfId="2" applyFont="1" applyFill="1" applyBorder="1"/>
    <xf numFmtId="0" fontId="4" fillId="2" borderId="0" xfId="2" applyFont="1" applyFill="1" applyBorder="1" applyAlignment="1">
      <alignment horizontal="center"/>
    </xf>
    <xf numFmtId="0" fontId="7" fillId="2" borderId="0" xfId="2" applyFont="1" applyFill="1" applyBorder="1" applyAlignment="1">
      <alignment horizontal="left"/>
    </xf>
    <xf numFmtId="165" fontId="6" fillId="0" borderId="0" xfId="2" applyNumberFormat="1" applyFont="1" applyFill="1" applyBorder="1" applyAlignment="1">
      <alignment horizontal="right" indent="1"/>
    </xf>
    <xf numFmtId="0" fontId="12" fillId="0" borderId="0" xfId="0" applyFont="1" applyBorder="1"/>
    <xf numFmtId="0" fontId="13" fillId="0" borderId="0" xfId="0" applyFont="1" applyBorder="1"/>
    <xf numFmtId="0" fontId="6" fillId="2" borderId="0" xfId="2" applyFont="1" applyFill="1" applyBorder="1" applyAlignment="1">
      <alignment horizontal="left" indent="1"/>
    </xf>
    <xf numFmtId="165" fontId="8" fillId="0" borderId="0" xfId="2" applyNumberFormat="1" applyFont="1" applyFill="1" applyBorder="1" applyAlignment="1">
      <alignment horizontal="right" indent="1"/>
    </xf>
    <xf numFmtId="167" fontId="8" fillId="0" borderId="0" xfId="2" applyNumberFormat="1" applyFont="1" applyFill="1" applyBorder="1" applyAlignment="1">
      <alignment horizontal="right" indent="1"/>
    </xf>
    <xf numFmtId="169" fontId="13" fillId="0" borderId="0" xfId="3" applyNumberFormat="1" applyFont="1" applyBorder="1"/>
    <xf numFmtId="0" fontId="14" fillId="0" borderId="0" xfId="4" applyFont="1" applyBorder="1"/>
    <xf numFmtId="0" fontId="15" fillId="0" borderId="0" xfId="0" applyFont="1" applyBorder="1"/>
    <xf numFmtId="3" fontId="9" fillId="0" borderId="0" xfId="0" applyNumberFormat="1" applyFont="1" applyBorder="1"/>
    <xf numFmtId="0" fontId="7" fillId="2" borderId="0" xfId="2" applyFont="1" applyFill="1" applyBorder="1"/>
    <xf numFmtId="0" fontId="7" fillId="4" borderId="0" xfId="2" applyFont="1" applyFill="1" applyBorder="1"/>
    <xf numFmtId="165" fontId="7" fillId="4" borderId="0" xfId="2" applyNumberFormat="1" applyFont="1" applyFill="1" applyBorder="1" applyAlignment="1">
      <alignment horizontal="right" indent="1"/>
    </xf>
    <xf numFmtId="9" fontId="7" fillId="4" borderId="0" xfId="1" applyFont="1" applyFill="1" applyBorder="1" applyAlignment="1">
      <alignment horizontal="right" indent="1"/>
    </xf>
    <xf numFmtId="0" fontId="7" fillId="2" borderId="0" xfId="2" applyFont="1" applyFill="1" applyBorder="1" applyAlignment="1"/>
    <xf numFmtId="0" fontId="6" fillId="2" borderId="0" xfId="2" applyFont="1" applyFill="1" applyBorder="1" applyAlignment="1"/>
    <xf numFmtId="165" fontId="6" fillId="5" borderId="0" xfId="2" applyNumberFormat="1" applyFont="1" applyFill="1" applyBorder="1" applyAlignment="1">
      <alignment horizontal="right" indent="1"/>
    </xf>
    <xf numFmtId="165" fontId="8" fillId="5" borderId="0" xfId="2" applyNumberFormat="1" applyFont="1" applyFill="1" applyBorder="1" applyAlignment="1">
      <alignment horizontal="right" indent="1"/>
    </xf>
    <xf numFmtId="167" fontId="6" fillId="5" borderId="0" xfId="2" applyNumberFormat="1" applyFont="1" applyFill="1" applyBorder="1" applyAlignment="1">
      <alignment horizontal="right" indent="1"/>
    </xf>
    <xf numFmtId="167" fontId="8" fillId="5" borderId="0" xfId="2" applyNumberFormat="1" applyFont="1" applyFill="1" applyBorder="1" applyAlignment="1">
      <alignment horizontal="right" indent="1"/>
    </xf>
    <xf numFmtId="165" fontId="7" fillId="4" borderId="0" xfId="2" applyNumberFormat="1" applyFont="1" applyFill="1" applyBorder="1"/>
    <xf numFmtId="165" fontId="7" fillId="6" borderId="0" xfId="2" applyNumberFormat="1" applyFont="1" applyFill="1" applyBorder="1"/>
    <xf numFmtId="165" fontId="7" fillId="6" borderId="0" xfId="2" applyNumberFormat="1" applyFont="1" applyFill="1" applyBorder="1" applyAlignment="1">
      <alignment horizontal="right" indent="1"/>
    </xf>
    <xf numFmtId="9" fontId="7" fillId="6" borderId="0" xfId="1" applyFont="1" applyFill="1" applyBorder="1" applyAlignment="1">
      <alignment horizontal="right" indent="1"/>
    </xf>
    <xf numFmtId="166" fontId="6" fillId="5" borderId="0" xfId="1" applyNumberFormat="1" applyFont="1" applyFill="1" applyBorder="1" applyAlignment="1">
      <alignment horizontal="right" indent="1"/>
    </xf>
    <xf numFmtId="167" fontId="6" fillId="5" borderId="0" xfId="1" applyNumberFormat="1" applyFont="1" applyFill="1" applyBorder="1" applyAlignment="1">
      <alignment horizontal="right" indent="1"/>
    </xf>
    <xf numFmtId="165" fontId="7" fillId="0" borderId="0" xfId="2" applyNumberFormat="1" applyFont="1" applyFill="1" applyBorder="1" applyAlignment="1">
      <alignment horizontal="right" indent="1"/>
    </xf>
    <xf numFmtId="0" fontId="1" fillId="7" borderId="0" xfId="6" applyFont="1" applyFill="1"/>
    <xf numFmtId="0" fontId="1" fillId="0" borderId="0" xfId="6" applyFont="1" applyFill="1" applyBorder="1"/>
    <xf numFmtId="0" fontId="17" fillId="0" borderId="0" xfId="6" applyFont="1" applyFill="1" applyBorder="1" applyProtection="1">
      <protection locked="0"/>
    </xf>
    <xf numFmtId="0" fontId="18" fillId="0" borderId="0" xfId="6" applyFont="1" applyFill="1" applyBorder="1" applyAlignment="1">
      <alignment horizontal="right"/>
    </xf>
    <xf numFmtId="0" fontId="1" fillId="0" borderId="0" xfId="6" applyFont="1" applyFill="1" applyBorder="1" applyProtection="1">
      <protection locked="0"/>
    </xf>
    <xf numFmtId="0" fontId="18" fillId="0" borderId="0" xfId="6" applyFont="1" applyFill="1" applyBorder="1" applyProtection="1">
      <protection locked="0"/>
    </xf>
    <xf numFmtId="0" fontId="19" fillId="0" borderId="1" xfId="5" applyFont="1" applyFill="1" applyBorder="1" applyProtection="1">
      <protection locked="0"/>
    </xf>
    <xf numFmtId="0" fontId="21" fillId="0" borderId="0" xfId="7" applyFont="1" applyFill="1" applyBorder="1" applyProtection="1">
      <protection locked="0"/>
    </xf>
    <xf numFmtId="0" fontId="1" fillId="7" borderId="0" xfId="8" applyFont="1" applyFill="1"/>
    <xf numFmtId="0" fontId="1" fillId="0" borderId="0" xfId="8" applyFont="1" applyFill="1" applyBorder="1"/>
    <xf numFmtId="0" fontId="1" fillId="0" borderId="1" xfId="8" applyFont="1" applyFill="1" applyBorder="1"/>
    <xf numFmtId="0" fontId="22" fillId="0" borderId="0" xfId="9" applyFont="1" applyFill="1" applyBorder="1"/>
    <xf numFmtId="0" fontId="23" fillId="8" borderId="0" xfId="8" applyFont="1" applyFill="1" applyBorder="1"/>
    <xf numFmtId="0" fontId="1" fillId="8" borderId="0" xfId="8" applyFont="1" applyFill="1" applyBorder="1"/>
    <xf numFmtId="0" fontId="1" fillId="9" borderId="0" xfId="8" applyFont="1" applyFill="1"/>
    <xf numFmtId="0" fontId="23" fillId="8" borderId="0" xfId="8" applyFont="1" applyFill="1"/>
  </cellXfs>
  <cellStyles count="10">
    <cellStyle name="Comma" xfId="3" builtinId="3"/>
    <cellStyle name="Hyperlink" xfId="5" builtinId="8"/>
    <cellStyle name="Hyperlink 2" xfId="7" xr:uid="{00000000-0005-0000-0000-000002000000}"/>
    <cellStyle name="Hyperlink 2 2" xfId="9" xr:uid="{2BF26885-E02F-421F-B10A-9B65BA19D1B0}"/>
    <cellStyle name="Hyperlink 3" xfId="4" xr:uid="{00000000-0005-0000-0000-000003000000}"/>
    <cellStyle name="Normal" xfId="0" builtinId="0"/>
    <cellStyle name="Normal 2" xfId="6" xr:uid="{00000000-0005-0000-0000-000005000000}"/>
    <cellStyle name="Normal 2 2 2" xfId="8" xr:uid="{D8ABD957-483C-41B2-8744-35DB4FB38B53}"/>
    <cellStyle name="Normal 27" xfId="2" xr:uid="{00000000-0005-0000-0000-000006000000}"/>
    <cellStyle name="Percent" xfId="1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corporatefinanceinstitut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https://corporatefinanceinstitut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714374</xdr:colOff>
      <xdr:row>3</xdr:row>
      <xdr:rowOff>19050</xdr:rowOff>
    </xdr:from>
    <xdr:to>
      <xdr:col>4</xdr:col>
      <xdr:colOff>656747</xdr:colOff>
      <xdr:row>9</xdr:row>
      <xdr:rowOff>114300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307964D-3460-493F-BE5C-9F989D0CAF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799" y="762000"/>
          <a:ext cx="3359943" cy="1581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38101</xdr:colOff>
      <xdr:row>7</xdr:row>
      <xdr:rowOff>129314</xdr:rowOff>
    </xdr:from>
    <xdr:to>
      <xdr:col>20</xdr:col>
      <xdr:colOff>171451</xdr:colOff>
      <xdr:row>11</xdr:row>
      <xdr:rowOff>180973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9C35D1B-A979-4E82-BBF0-DF484B1C84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5158514"/>
          <a:ext cx="742950" cy="81365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r\CElliott\mining\Open%20Pit\Fairyland\work_march01\Economics\Lev_anl385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Filters"/>
      <sheetName val="Calc"/>
      <sheetName val="Input_Data"/>
      <sheetName val="Grade_Tonnes"/>
      <sheetName val="Graphs"/>
      <sheetName val="Module1"/>
      <sheetName val="Module2"/>
      <sheetName val="21Jan05-13Apr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K5">
            <v>1</v>
          </cell>
        </row>
        <row r="7">
          <cell r="K7">
            <v>0.23253563289931251</v>
          </cell>
        </row>
        <row r="8">
          <cell r="B8">
            <v>0.5</v>
          </cell>
          <cell r="C8">
            <v>0.69156301080363158</v>
          </cell>
          <cell r="E8">
            <v>0.74268335588123258</v>
          </cell>
          <cell r="G8">
            <v>0.55478524232601945</v>
          </cell>
          <cell r="I8">
            <v>-0.22260737883699033</v>
          </cell>
          <cell r="J8">
            <v>0.5</v>
          </cell>
          <cell r="K8">
            <v>-0.38373218355034378</v>
          </cell>
        </row>
        <row r="9">
          <cell r="B9">
            <v>0.6</v>
          </cell>
          <cell r="C9">
            <v>0.57430111680409934</v>
          </cell>
          <cell r="E9">
            <v>0.60945255368848328</v>
          </cell>
          <cell r="G9">
            <v>0.47752471537047358</v>
          </cell>
          <cell r="I9">
            <v>-0.11348517077771592</v>
          </cell>
          <cell r="J9">
            <v>0.6</v>
          </cell>
          <cell r="K9">
            <v>-0.26047862026041241</v>
          </cell>
        </row>
        <row r="10">
          <cell r="B10">
            <v>0.7</v>
          </cell>
          <cell r="C10">
            <v>0.47224285224138551</v>
          </cell>
          <cell r="E10">
            <v>0.49514633455996993</v>
          </cell>
          <cell r="G10">
            <v>0.40757916589632054</v>
          </cell>
          <cell r="I10">
            <v>-1.469458387257579E-2</v>
          </cell>
          <cell r="J10">
            <v>0.7</v>
          </cell>
          <cell r="K10">
            <v>-0.13722505697048129</v>
          </cell>
        </row>
        <row r="11">
          <cell r="B11">
            <v>0.8</v>
          </cell>
          <cell r="C11">
            <v>0.38261138527509175</v>
          </cell>
          <cell r="E11">
            <v>0.39599990685645164</v>
          </cell>
          <cell r="G11">
            <v>0.34395668446733252</v>
          </cell>
          <cell r="I11">
            <v>7.5165347573866143E-2</v>
          </cell>
          <cell r="J11">
            <v>0.8</v>
          </cell>
          <cell r="K11">
            <v>-1.3971493680549877E-2</v>
          </cell>
        </row>
        <row r="12">
          <cell r="B12">
            <v>0.9</v>
          </cell>
          <cell r="C12">
            <v>0.30326730157866993</v>
          </cell>
          <cell r="E12">
            <v>0.30918498357802143</v>
          </cell>
          <cell r="G12">
            <v>0.28583694312912827</v>
          </cell>
          <cell r="I12">
            <v>0.15725324881621544</v>
          </cell>
          <cell r="J12">
            <v>0.9</v>
          </cell>
          <cell r="K12">
            <v>0.10928206960938136</v>
          </cell>
        </row>
        <row r="13">
          <cell r="B13">
            <v>1</v>
          </cell>
          <cell r="C13">
            <v>0.23253563289931251</v>
          </cell>
          <cell r="E13">
            <v>0.23253563289931251</v>
          </cell>
          <cell r="G13">
            <v>0.23253563289931251</v>
          </cell>
          <cell r="I13">
            <v>0.23253563289931251</v>
          </cell>
          <cell r="J13">
            <v>1</v>
          </cell>
          <cell r="K13">
            <v>0.23253563289931251</v>
          </cell>
        </row>
        <row r="14">
          <cell r="B14">
            <v>1.1000000000000001</v>
          </cell>
          <cell r="C14">
            <v>0.16908631167794011</v>
          </cell>
          <cell r="E14">
            <v>0.16436510658544895</v>
          </cell>
          <cell r="G14">
            <v>0.18347739415982106</v>
          </cell>
          <cell r="I14">
            <v>0.30182513357580337</v>
          </cell>
          <cell r="J14">
            <v>1.1000000000000001</v>
          </cell>
          <cell r="K14">
            <v>0.35578919618924393</v>
          </cell>
        </row>
        <row r="15">
          <cell r="B15">
            <v>1.2</v>
          </cell>
          <cell r="C15">
            <v>0.11184974215658187</v>
          </cell>
          <cell r="E15">
            <v>0.10334026898074083</v>
          </cell>
          <cell r="G15">
            <v>0.1381749642478852</v>
          </cell>
          <cell r="I15">
            <v>0.36580995709746222</v>
          </cell>
          <cell r="J15">
            <v>1.2</v>
          </cell>
          <cell r="K15">
            <v>0.47904275947917502</v>
          </cell>
        </row>
        <row r="16">
          <cell r="B16">
            <v>1.3</v>
          </cell>
          <cell r="C16">
            <v>5.9956014949915475E-2</v>
          </cell>
          <cell r="E16">
            <v>4.8393546872797483E-2</v>
          </cell>
          <cell r="G16">
            <v>9.6212937743819518E-2</v>
          </cell>
          <cell r="I16">
            <v>0.42507681906696521</v>
          </cell>
          <cell r="J16">
            <v>1.3</v>
          </cell>
          <cell r="K16">
            <v>0.60229632276910638</v>
          </cell>
        </row>
        <row r="17">
          <cell r="B17">
            <v>1.4</v>
          </cell>
          <cell r="C17">
            <v>1.2690384904341417E-2</v>
          </cell>
          <cell r="E17">
            <v>-1.3400591531465011E-3</v>
          </cell>
          <cell r="G17">
            <v>5.7234991362869012E-2</v>
          </cell>
          <cell r="I17">
            <v>0.48012898790801661</v>
          </cell>
          <cell r="J17">
            <v>1.4</v>
          </cell>
          <cell r="K17">
            <v>0.72554988605903736</v>
          </cell>
        </row>
        <row r="18">
          <cell r="B18">
            <v>1.5</v>
          </cell>
          <cell r="C18">
            <v>-3.0539847542743345E-2</v>
          </cell>
          <cell r="E18">
            <v>-4.6568847022441372E-2</v>
          </cell>
          <cell r="G18">
            <v>2.0933740725908173E-2</v>
          </cell>
          <cell r="I18">
            <v>0.53140061108886238</v>
          </cell>
          <cell r="J18">
            <v>1.5</v>
          </cell>
          <cell r="K18">
            <v>0.84880344934896912</v>
          </cell>
        </row>
      </sheetData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CFI">
      <a:dk1>
        <a:sysClr val="windowText" lastClr="000000"/>
      </a:dk1>
      <a:lt1>
        <a:sysClr val="window" lastClr="FFFFFF"/>
      </a:lt1>
      <a:dk2>
        <a:srgbClr val="FA621C"/>
      </a:dk2>
      <a:lt2>
        <a:srgbClr val="132E57"/>
      </a:lt2>
      <a:accent1>
        <a:srgbClr val="E6E7E8"/>
      </a:accent1>
      <a:accent2>
        <a:srgbClr val="F57A16"/>
      </a:accent2>
      <a:accent3>
        <a:srgbClr val="1E8496"/>
      </a:accent3>
      <a:accent4>
        <a:srgbClr val="E6E7E8"/>
      </a:accent4>
      <a:accent5>
        <a:srgbClr val="ED942D"/>
      </a:accent5>
      <a:accent6>
        <a:srgbClr val="1E2A39"/>
      </a:accent6>
      <a:hlink>
        <a:srgbClr val="E6E7E8"/>
      </a:hlink>
      <a:folHlink>
        <a:srgbClr val="676767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rporatefinanceinstitute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corporatefinanceinstitut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46"/>
  <sheetViews>
    <sheetView showGridLines="0" tabSelected="1" zoomScaleNormal="100" workbookViewId="0"/>
  </sheetViews>
  <sheetFormatPr defaultColWidth="9.109375" defaultRowHeight="13.8" x14ac:dyDescent="0.25"/>
  <cols>
    <col min="1" max="2" width="11" style="43" customWidth="1"/>
    <col min="3" max="3" width="29.109375" style="43" customWidth="1"/>
    <col min="4" max="22" width="11" style="43" customWidth="1"/>
    <col min="23" max="25" width="9.109375" style="43"/>
    <col min="26" max="26" width="9.109375" style="43" customWidth="1"/>
    <col min="27" max="16384" width="9.109375" style="43"/>
  </cols>
  <sheetData>
    <row r="1" spans="2:15" ht="19.5" customHeight="1" x14ac:dyDescent="0.25"/>
    <row r="2" spans="2:15" ht="19.5" customHeight="1" x14ac:dyDescent="0.25"/>
    <row r="3" spans="2:15" ht="19.5" customHeight="1" x14ac:dyDescent="0.25"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2:15" ht="19.5" customHeight="1" x14ac:dyDescent="0.25"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</row>
    <row r="5" spans="2:15" ht="19.5" customHeight="1" x14ac:dyDescent="0.25"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</row>
    <row r="6" spans="2:15" ht="19.5" customHeight="1" x14ac:dyDescent="0.25"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</row>
    <row r="7" spans="2:15" ht="19.5" customHeight="1" x14ac:dyDescent="0.25"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</row>
    <row r="8" spans="2:15" ht="19.5" customHeight="1" x14ac:dyDescent="0.25"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</row>
    <row r="9" spans="2:15" ht="19.5" customHeight="1" x14ac:dyDescent="0.25"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</row>
    <row r="10" spans="2:15" ht="19.5" customHeight="1" x14ac:dyDescent="0.25"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</row>
    <row r="11" spans="2:15" ht="19.5" customHeight="1" x14ac:dyDescent="0.25"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</row>
    <row r="12" spans="2:15" ht="28.2" x14ac:dyDescent="0.5">
      <c r="B12" s="44"/>
      <c r="C12" s="45" t="str">
        <f>'Operating Budget Template'!A2</f>
        <v>Operating Budget Template</v>
      </c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6" t="s">
        <v>92</v>
      </c>
      <c r="O12" s="44"/>
    </row>
    <row r="13" spans="2:15" ht="19.5" customHeight="1" x14ac:dyDescent="0.25">
      <c r="B13" s="44"/>
      <c r="C13" s="47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</row>
    <row r="14" spans="2:15" ht="19.5" customHeight="1" x14ac:dyDescent="0.25">
      <c r="B14" s="44"/>
      <c r="C14" s="48" t="s">
        <v>93</v>
      </c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2:15" ht="19.5" customHeight="1" x14ac:dyDescent="0.25">
      <c r="B15" s="44"/>
      <c r="C15" s="49" t="s">
        <v>91</v>
      </c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</row>
    <row r="16" spans="2:15" ht="19.5" customHeight="1" x14ac:dyDescent="0.25">
      <c r="B16" s="44"/>
      <c r="C16" s="50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</row>
    <row r="17" spans="2:15" ht="19.5" customHeight="1" x14ac:dyDescent="0.25">
      <c r="B17" s="44"/>
      <c r="C17" s="50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</row>
    <row r="18" spans="2:15" ht="19.5" customHeight="1" x14ac:dyDescent="0.25">
      <c r="B18" s="44"/>
      <c r="C18" s="50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</row>
    <row r="19" spans="2:15" s="51" customFormat="1" ht="19.5" customHeight="1" x14ac:dyDescent="0.25">
      <c r="B19" s="52"/>
      <c r="C19" s="52" t="s">
        <v>94</v>
      </c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</row>
    <row r="20" spans="2:15" s="51" customFormat="1" ht="19.5" customHeight="1" x14ac:dyDescent="0.25">
      <c r="B20" s="52"/>
      <c r="C20" s="53" t="s">
        <v>95</v>
      </c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2"/>
    </row>
    <row r="21" spans="2:15" s="51" customFormat="1" ht="19.5" customHeight="1" x14ac:dyDescent="0.25">
      <c r="B21" s="52"/>
      <c r="C21" s="52" t="s">
        <v>96</v>
      </c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</row>
    <row r="22" spans="2:15" s="51" customFormat="1" ht="19.5" customHeight="1" x14ac:dyDescent="0.25">
      <c r="B22" s="52"/>
      <c r="C22" s="54" t="s">
        <v>90</v>
      </c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</row>
    <row r="23" spans="2:15" s="51" customFormat="1" ht="19.5" customHeight="1" x14ac:dyDescent="0.25">
      <c r="B23" s="52"/>
      <c r="C23" s="54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</row>
    <row r="24" spans="2:15" s="51" customFormat="1" ht="19.5" customHeight="1" x14ac:dyDescent="0.25">
      <c r="B24" s="52"/>
      <c r="C24" s="55" t="s">
        <v>97</v>
      </c>
      <c r="D24" s="55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2"/>
    </row>
    <row r="25" spans="2:15" s="51" customFormat="1" ht="19.5" customHeight="1" x14ac:dyDescent="0.25">
      <c r="B25" s="57"/>
      <c r="C25" s="58" t="s">
        <v>98</v>
      </c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7"/>
    </row>
    <row r="26" spans="2:15" s="51" customFormat="1" ht="19.5" customHeight="1" x14ac:dyDescent="0.25">
      <c r="B26" s="57"/>
      <c r="C26" s="58" t="s">
        <v>99</v>
      </c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7"/>
    </row>
    <row r="27" spans="2:15" s="51" customFormat="1" ht="19.5" customHeight="1" x14ac:dyDescent="0.25">
      <c r="B27" s="57"/>
      <c r="C27" s="58" t="s">
        <v>100</v>
      </c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7"/>
    </row>
    <row r="28" spans="2:15" s="51" customFormat="1" ht="19.5" customHeight="1" x14ac:dyDescent="0.25">
      <c r="B28" s="57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7"/>
    </row>
    <row r="29" spans="2:15" s="51" customFormat="1" ht="19.5" customHeight="1" x14ac:dyDescent="0.25"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</row>
    <row r="30" spans="2:15" ht="19.5" customHeight="1" x14ac:dyDescent="0.25"/>
    <row r="31" spans="2:15" ht="19.5" customHeight="1" x14ac:dyDescent="0.25"/>
    <row r="32" spans="2:15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</sheetData>
  <hyperlinks>
    <hyperlink ref="C15" location="'Operating Budget Template'!A1" display="DCF Model" xr:uid="{00000000-0004-0000-0000-000001000000}"/>
    <hyperlink ref="C22" r:id="rId1" xr:uid="{D38D65D9-49FF-4933-AF30-2E8B90DC1D6B}"/>
  </hyperlinks>
  <pageMargins left="0.7" right="0.7" top="0.75" bottom="0.75" header="0.3" footer="0.3"/>
  <pageSetup scale="64" orientation="landscape" r:id="rId2"/>
  <ignoredErrors>
    <ignoredError sqref="C12" unlocked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91"/>
  <sheetViews>
    <sheetView showGridLines="0" showOutlineSymbols="0" zoomScaleNormal="100" workbookViewId="0">
      <pane ySplit="5" topLeftCell="A6" activePane="bottomLeft" state="frozen"/>
      <selection pane="bottomLeft" activeCell="A6" sqref="A6"/>
    </sheetView>
  </sheetViews>
  <sheetFormatPr defaultColWidth="9.109375" defaultRowHeight="15" x14ac:dyDescent="0.35"/>
  <cols>
    <col min="1" max="1" width="32.5546875" style="1" customWidth="1"/>
    <col min="2" max="13" width="11.5546875" style="1" customWidth="1"/>
    <col min="14" max="15" width="13.44140625" style="1" customWidth="1"/>
    <col min="16" max="16" width="4" style="1" customWidth="1"/>
    <col min="17" max="18" width="16.33203125" style="1" customWidth="1"/>
    <col min="19" max="19" width="15.33203125" style="1" customWidth="1"/>
    <col min="20" max="16384" width="9.109375" style="1"/>
  </cols>
  <sheetData>
    <row r="1" spans="1:22" ht="21" x14ac:dyDescent="0.5">
      <c r="A1" s="8" t="s">
        <v>86</v>
      </c>
      <c r="B1" s="7"/>
      <c r="C1" s="9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2"/>
    </row>
    <row r="2" spans="1:22" ht="18" customHeight="1" x14ac:dyDescent="0.5">
      <c r="A2" s="10" t="s">
        <v>91</v>
      </c>
      <c r="B2" s="9"/>
      <c r="C2" s="9" t="s">
        <v>87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2"/>
    </row>
    <row r="3" spans="1:22" ht="15.75" customHeight="1" x14ac:dyDescent="0.35">
      <c r="A3" s="11"/>
      <c r="B3" s="12" t="s">
        <v>0</v>
      </c>
      <c r="C3" s="12" t="s">
        <v>0</v>
      </c>
      <c r="D3" s="12" t="s">
        <v>0</v>
      </c>
      <c r="E3" s="12" t="s">
        <v>0</v>
      </c>
      <c r="F3" s="12" t="s">
        <v>0</v>
      </c>
      <c r="G3" s="12" t="s">
        <v>0</v>
      </c>
      <c r="H3" s="12" t="s">
        <v>0</v>
      </c>
      <c r="I3" s="12" t="s">
        <v>0</v>
      </c>
      <c r="J3" s="12" t="s">
        <v>0</v>
      </c>
      <c r="K3" s="12" t="s">
        <v>0</v>
      </c>
      <c r="L3" s="12" t="s">
        <v>0</v>
      </c>
      <c r="M3" s="12" t="s">
        <v>0</v>
      </c>
      <c r="N3" s="12" t="s">
        <v>0</v>
      </c>
      <c r="O3" s="12" t="s">
        <v>1</v>
      </c>
      <c r="P3" s="12"/>
      <c r="Q3" s="12" t="s">
        <v>2</v>
      </c>
      <c r="R3" s="12" t="s">
        <v>2</v>
      </c>
      <c r="S3" s="2"/>
    </row>
    <row r="4" spans="1:22" x14ac:dyDescent="0.35">
      <c r="A4" s="1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 t="s">
        <v>3</v>
      </c>
      <c r="O4" s="12" t="s">
        <v>3</v>
      </c>
      <c r="P4" s="12"/>
      <c r="Q4" s="12" t="s">
        <v>4</v>
      </c>
      <c r="R4" s="12" t="s">
        <v>4</v>
      </c>
      <c r="S4" s="2"/>
    </row>
    <row r="5" spans="1:22" x14ac:dyDescent="0.35">
      <c r="A5" s="11" t="s">
        <v>5</v>
      </c>
      <c r="B5" s="12" t="s">
        <v>6</v>
      </c>
      <c r="C5" s="12" t="s">
        <v>7</v>
      </c>
      <c r="D5" s="12" t="s">
        <v>8</v>
      </c>
      <c r="E5" s="12" t="s">
        <v>9</v>
      </c>
      <c r="F5" s="12" t="s">
        <v>10</v>
      </c>
      <c r="G5" s="12" t="s">
        <v>11</v>
      </c>
      <c r="H5" s="12" t="s">
        <v>12</v>
      </c>
      <c r="I5" s="12" t="s">
        <v>13</v>
      </c>
      <c r="J5" s="12" t="s">
        <v>14</v>
      </c>
      <c r="K5" s="12" t="s">
        <v>15</v>
      </c>
      <c r="L5" s="12" t="s">
        <v>16</v>
      </c>
      <c r="M5" s="12" t="s">
        <v>17</v>
      </c>
      <c r="N5" s="12" t="s">
        <v>18</v>
      </c>
      <c r="O5" s="12" t="s">
        <v>18</v>
      </c>
      <c r="P5" s="12"/>
      <c r="Q5" s="12" t="s">
        <v>19</v>
      </c>
      <c r="R5" s="12" t="s">
        <v>20</v>
      </c>
    </row>
    <row r="6" spans="1:22" ht="16.2" x14ac:dyDescent="0.35">
      <c r="A6" s="15" t="s">
        <v>21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32"/>
      <c r="O6" s="32"/>
      <c r="P6" s="16"/>
      <c r="Q6" s="32"/>
      <c r="R6" s="32"/>
      <c r="T6" s="17" t="s">
        <v>88</v>
      </c>
      <c r="U6" s="18"/>
      <c r="V6" s="18"/>
    </row>
    <row r="7" spans="1:22" ht="16.2" x14ac:dyDescent="0.35">
      <c r="A7" s="19" t="s">
        <v>22</v>
      </c>
      <c r="B7" s="20">
        <v>500000</v>
      </c>
      <c r="C7" s="20">
        <v>500000</v>
      </c>
      <c r="D7" s="20">
        <v>500000</v>
      </c>
      <c r="E7" s="20">
        <v>500000</v>
      </c>
      <c r="F7" s="20">
        <v>500000</v>
      </c>
      <c r="G7" s="20">
        <v>500000</v>
      </c>
      <c r="H7" s="20">
        <v>500000</v>
      </c>
      <c r="I7" s="20">
        <v>500000</v>
      </c>
      <c r="J7" s="20">
        <v>500000</v>
      </c>
      <c r="K7" s="20">
        <v>500000</v>
      </c>
      <c r="L7" s="20">
        <v>500000</v>
      </c>
      <c r="M7" s="20">
        <v>500000</v>
      </c>
      <c r="N7" s="32">
        <f>SUM(B7:M7)</f>
        <v>6000000</v>
      </c>
      <c r="O7" s="33">
        <v>5000000</v>
      </c>
      <c r="P7" s="20"/>
      <c r="Q7" s="40">
        <f>IFERROR(O7/N7-1,"na")</f>
        <v>-0.16666666666666663</v>
      </c>
      <c r="R7" s="32">
        <f>O7-N7</f>
        <v>-1000000</v>
      </c>
      <c r="T7" s="18"/>
      <c r="U7" s="18"/>
      <c r="V7" s="18"/>
    </row>
    <row r="8" spans="1:22" ht="16.2" x14ac:dyDescent="0.35">
      <c r="A8" s="19" t="s">
        <v>23</v>
      </c>
      <c r="B8" s="20">
        <v>750000</v>
      </c>
      <c r="C8" s="20">
        <v>750000</v>
      </c>
      <c r="D8" s="20">
        <v>750000</v>
      </c>
      <c r="E8" s="20">
        <v>750000</v>
      </c>
      <c r="F8" s="20">
        <v>750000</v>
      </c>
      <c r="G8" s="20">
        <v>750000</v>
      </c>
      <c r="H8" s="20">
        <v>750000</v>
      </c>
      <c r="I8" s="20">
        <v>750000</v>
      </c>
      <c r="J8" s="20">
        <v>750000</v>
      </c>
      <c r="K8" s="20">
        <v>750000</v>
      </c>
      <c r="L8" s="20">
        <v>750000</v>
      </c>
      <c r="M8" s="20">
        <v>750000</v>
      </c>
      <c r="N8" s="32">
        <f t="shared" ref="N8:N9" si="0">SUM(B8:M8)</f>
        <v>9000000</v>
      </c>
      <c r="O8" s="33">
        <v>10000000</v>
      </c>
      <c r="P8" s="20"/>
      <c r="Q8" s="40">
        <f>IFERROR(O8/N8-1,"na")</f>
        <v>0.11111111111111116</v>
      </c>
      <c r="R8" s="32">
        <f>O8-N8</f>
        <v>1000000</v>
      </c>
      <c r="T8" s="18"/>
      <c r="U8" s="18"/>
      <c r="V8" s="18"/>
    </row>
    <row r="9" spans="1:22" ht="16.2" x14ac:dyDescent="0.35">
      <c r="A9" s="19" t="s">
        <v>24</v>
      </c>
      <c r="B9" s="20">
        <v>300000</v>
      </c>
      <c r="C9" s="20">
        <v>300000</v>
      </c>
      <c r="D9" s="20">
        <v>300000</v>
      </c>
      <c r="E9" s="20">
        <v>300000</v>
      </c>
      <c r="F9" s="20">
        <v>300000</v>
      </c>
      <c r="G9" s="20">
        <v>300000</v>
      </c>
      <c r="H9" s="20">
        <v>300000</v>
      </c>
      <c r="I9" s="20">
        <v>300000</v>
      </c>
      <c r="J9" s="20">
        <v>300000</v>
      </c>
      <c r="K9" s="20">
        <v>300000</v>
      </c>
      <c r="L9" s="20">
        <v>300000</v>
      </c>
      <c r="M9" s="20">
        <v>300000</v>
      </c>
      <c r="N9" s="32">
        <f t="shared" si="0"/>
        <v>3600000</v>
      </c>
      <c r="O9" s="33">
        <v>4000000</v>
      </c>
      <c r="P9" s="20"/>
      <c r="Q9" s="40">
        <f>IFERROR(O9/N9-1,"na")</f>
        <v>0.11111111111111116</v>
      </c>
      <c r="R9" s="32">
        <f>O9-N9</f>
        <v>400000</v>
      </c>
      <c r="T9" s="18"/>
      <c r="U9" s="18"/>
      <c r="V9" s="18"/>
    </row>
    <row r="10" spans="1:22" ht="16.2" x14ac:dyDescent="0.35">
      <c r="A10" s="13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32"/>
      <c r="O10" s="32"/>
      <c r="P10" s="16"/>
      <c r="Q10" s="32"/>
      <c r="R10" s="32"/>
      <c r="T10" s="18"/>
      <c r="U10" s="18"/>
      <c r="V10" s="18"/>
    </row>
    <row r="11" spans="1:22" ht="16.2" x14ac:dyDescent="0.35">
      <c r="A11" s="15" t="s">
        <v>25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32"/>
      <c r="O11" s="32"/>
      <c r="P11" s="16"/>
      <c r="Q11" s="32"/>
      <c r="R11" s="32"/>
      <c r="T11" s="18"/>
      <c r="U11" s="18"/>
      <c r="V11" s="18"/>
    </row>
    <row r="12" spans="1:22" ht="16.2" x14ac:dyDescent="0.35">
      <c r="A12" s="19" t="s">
        <v>22</v>
      </c>
      <c r="B12" s="21">
        <v>25</v>
      </c>
      <c r="C12" s="21">
        <v>25</v>
      </c>
      <c r="D12" s="21">
        <v>25</v>
      </c>
      <c r="E12" s="21">
        <v>25</v>
      </c>
      <c r="F12" s="21">
        <v>25</v>
      </c>
      <c r="G12" s="21">
        <v>25</v>
      </c>
      <c r="H12" s="21">
        <v>25</v>
      </c>
      <c r="I12" s="21">
        <v>25</v>
      </c>
      <c r="J12" s="21">
        <v>25</v>
      </c>
      <c r="K12" s="21">
        <v>25</v>
      </c>
      <c r="L12" s="21">
        <v>25</v>
      </c>
      <c r="M12" s="21">
        <v>25</v>
      </c>
      <c r="N12" s="34">
        <f>N17/N7</f>
        <v>25</v>
      </c>
      <c r="O12" s="35">
        <v>24.5</v>
      </c>
      <c r="P12" s="21"/>
      <c r="Q12" s="41">
        <f>IFERROR(O12/N12-1,"na")</f>
        <v>-2.0000000000000018E-2</v>
      </c>
      <c r="R12" s="34">
        <f>O12-N12</f>
        <v>-0.5</v>
      </c>
      <c r="T12" s="18"/>
      <c r="U12" s="18"/>
      <c r="V12" s="18"/>
    </row>
    <row r="13" spans="1:22" ht="16.2" x14ac:dyDescent="0.35">
      <c r="A13" s="19" t="s">
        <v>23</v>
      </c>
      <c r="B13" s="21">
        <v>12</v>
      </c>
      <c r="C13" s="21">
        <v>12</v>
      </c>
      <c r="D13" s="21">
        <v>12</v>
      </c>
      <c r="E13" s="21">
        <v>12</v>
      </c>
      <c r="F13" s="21">
        <v>12</v>
      </c>
      <c r="G13" s="21">
        <v>12</v>
      </c>
      <c r="H13" s="21">
        <v>12</v>
      </c>
      <c r="I13" s="21">
        <v>12</v>
      </c>
      <c r="J13" s="21">
        <v>12</v>
      </c>
      <c r="K13" s="21">
        <v>12</v>
      </c>
      <c r="L13" s="21">
        <v>12</v>
      </c>
      <c r="M13" s="21">
        <v>12</v>
      </c>
      <c r="N13" s="34">
        <f t="shared" ref="N13:N14" si="1">N18/N8</f>
        <v>12</v>
      </c>
      <c r="O13" s="35">
        <v>13</v>
      </c>
      <c r="P13" s="21"/>
      <c r="Q13" s="41">
        <f>IFERROR(O13/N13-1,"na")</f>
        <v>8.3333333333333259E-2</v>
      </c>
      <c r="R13" s="34">
        <f>O13-N13</f>
        <v>1</v>
      </c>
      <c r="T13" s="18" t="s">
        <v>89</v>
      </c>
      <c r="U13" s="22"/>
      <c r="V13" s="22"/>
    </row>
    <row r="14" spans="1:22" ht="16.2" x14ac:dyDescent="0.35">
      <c r="A14" s="19" t="s">
        <v>24</v>
      </c>
      <c r="B14" s="21">
        <v>18</v>
      </c>
      <c r="C14" s="21">
        <v>18</v>
      </c>
      <c r="D14" s="21">
        <v>18</v>
      </c>
      <c r="E14" s="21">
        <v>18</v>
      </c>
      <c r="F14" s="21">
        <v>18</v>
      </c>
      <c r="G14" s="21">
        <v>18</v>
      </c>
      <c r="H14" s="21">
        <v>18</v>
      </c>
      <c r="I14" s="21">
        <v>18</v>
      </c>
      <c r="J14" s="21">
        <v>18</v>
      </c>
      <c r="K14" s="21">
        <v>18</v>
      </c>
      <c r="L14" s="21">
        <v>18</v>
      </c>
      <c r="M14" s="21">
        <v>18</v>
      </c>
      <c r="N14" s="34">
        <f t="shared" si="1"/>
        <v>18</v>
      </c>
      <c r="O14" s="35">
        <v>19.75</v>
      </c>
      <c r="P14" s="21"/>
      <c r="Q14" s="41">
        <f>IFERROR(O14/N14-1,"na")</f>
        <v>9.7222222222222321E-2</v>
      </c>
      <c r="R14" s="34">
        <f>O14-N14</f>
        <v>1.75</v>
      </c>
      <c r="T14" s="23" t="s">
        <v>90</v>
      </c>
      <c r="U14" s="24"/>
      <c r="V14" s="24"/>
    </row>
    <row r="15" spans="1:22" x14ac:dyDescent="0.35">
      <c r="A15" s="19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32"/>
      <c r="O15" s="32"/>
      <c r="P15" s="16"/>
      <c r="Q15" s="32"/>
      <c r="R15" s="32"/>
    </row>
    <row r="16" spans="1:22" x14ac:dyDescent="0.35">
      <c r="A16" s="15" t="s">
        <v>26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32"/>
      <c r="O16" s="32"/>
      <c r="P16" s="16"/>
      <c r="Q16" s="32"/>
      <c r="R16" s="32"/>
    </row>
    <row r="17" spans="1:18" x14ac:dyDescent="0.35">
      <c r="A17" s="19" t="s">
        <v>22</v>
      </c>
      <c r="B17" s="16">
        <f>B7*B12</f>
        <v>12500000</v>
      </c>
      <c r="C17" s="16">
        <f t="shared" ref="C17:M17" si="2">C7*C12</f>
        <v>12500000</v>
      </c>
      <c r="D17" s="16">
        <f t="shared" si="2"/>
        <v>12500000</v>
      </c>
      <c r="E17" s="16">
        <f t="shared" si="2"/>
        <v>12500000</v>
      </c>
      <c r="F17" s="16">
        <f t="shared" si="2"/>
        <v>12500000</v>
      </c>
      <c r="G17" s="16">
        <f t="shared" si="2"/>
        <v>12500000</v>
      </c>
      <c r="H17" s="16">
        <f t="shared" si="2"/>
        <v>12500000</v>
      </c>
      <c r="I17" s="16">
        <f t="shared" si="2"/>
        <v>12500000</v>
      </c>
      <c r="J17" s="16">
        <f t="shared" si="2"/>
        <v>12500000</v>
      </c>
      <c r="K17" s="16">
        <f t="shared" si="2"/>
        <v>12500000</v>
      </c>
      <c r="L17" s="16">
        <f t="shared" si="2"/>
        <v>12500000</v>
      </c>
      <c r="M17" s="16">
        <f t="shared" si="2"/>
        <v>12500000</v>
      </c>
      <c r="N17" s="32">
        <f t="shared" ref="N17:N19" si="3">SUM(B17:M17)</f>
        <v>150000000</v>
      </c>
      <c r="O17" s="32">
        <f t="shared" ref="O17" si="4">O7*O12</f>
        <v>122500000</v>
      </c>
      <c r="P17" s="16"/>
      <c r="Q17" s="40">
        <f>IFERROR(O17/N17-1,"na")</f>
        <v>-0.18333333333333335</v>
      </c>
      <c r="R17" s="32">
        <f>O17-N17</f>
        <v>-27500000</v>
      </c>
    </row>
    <row r="18" spans="1:18" x14ac:dyDescent="0.35">
      <c r="A18" s="19" t="s">
        <v>23</v>
      </c>
      <c r="B18" s="16">
        <f t="shared" ref="B18:M19" si="5">B8*B13</f>
        <v>9000000</v>
      </c>
      <c r="C18" s="16">
        <f t="shared" si="5"/>
        <v>9000000</v>
      </c>
      <c r="D18" s="16">
        <f t="shared" si="5"/>
        <v>9000000</v>
      </c>
      <c r="E18" s="16">
        <f t="shared" si="5"/>
        <v>9000000</v>
      </c>
      <c r="F18" s="16">
        <f t="shared" si="5"/>
        <v>9000000</v>
      </c>
      <c r="G18" s="16">
        <f t="shared" si="5"/>
        <v>9000000</v>
      </c>
      <c r="H18" s="16">
        <f t="shared" si="5"/>
        <v>9000000</v>
      </c>
      <c r="I18" s="16">
        <f t="shared" si="5"/>
        <v>9000000</v>
      </c>
      <c r="J18" s="16">
        <f t="shared" si="5"/>
        <v>9000000</v>
      </c>
      <c r="K18" s="16">
        <f t="shared" si="5"/>
        <v>9000000</v>
      </c>
      <c r="L18" s="16">
        <f t="shared" si="5"/>
        <v>9000000</v>
      </c>
      <c r="M18" s="16">
        <f t="shared" si="5"/>
        <v>9000000</v>
      </c>
      <c r="N18" s="32">
        <f t="shared" si="3"/>
        <v>108000000</v>
      </c>
      <c r="O18" s="32">
        <f t="shared" ref="O18" si="6">O8*O13</f>
        <v>130000000</v>
      </c>
      <c r="P18" s="16"/>
      <c r="Q18" s="40">
        <f>IFERROR(O18/N18-1,"na")</f>
        <v>0.20370370370370372</v>
      </c>
      <c r="R18" s="32">
        <f>O18-N18</f>
        <v>22000000</v>
      </c>
    </row>
    <row r="19" spans="1:18" x14ac:dyDescent="0.35">
      <c r="A19" s="19" t="s">
        <v>24</v>
      </c>
      <c r="B19" s="16">
        <f t="shared" si="5"/>
        <v>5400000</v>
      </c>
      <c r="C19" s="16">
        <f t="shared" si="5"/>
        <v>5400000</v>
      </c>
      <c r="D19" s="16">
        <f t="shared" si="5"/>
        <v>5400000</v>
      </c>
      <c r="E19" s="16">
        <f t="shared" si="5"/>
        <v>5400000</v>
      </c>
      <c r="F19" s="16">
        <f t="shared" si="5"/>
        <v>5400000</v>
      </c>
      <c r="G19" s="16">
        <f t="shared" si="5"/>
        <v>5400000</v>
      </c>
      <c r="H19" s="16">
        <f t="shared" si="5"/>
        <v>5400000</v>
      </c>
      <c r="I19" s="16">
        <f t="shared" si="5"/>
        <v>5400000</v>
      </c>
      <c r="J19" s="16">
        <f t="shared" si="5"/>
        <v>5400000</v>
      </c>
      <c r="K19" s="16">
        <f t="shared" si="5"/>
        <v>5400000</v>
      </c>
      <c r="L19" s="16">
        <f t="shared" si="5"/>
        <v>5400000</v>
      </c>
      <c r="M19" s="16">
        <f t="shared" si="5"/>
        <v>5400000</v>
      </c>
      <c r="N19" s="32">
        <f t="shared" si="3"/>
        <v>64800000</v>
      </c>
      <c r="O19" s="32">
        <f t="shared" ref="O19" si="7">O9*O14</f>
        <v>79000000</v>
      </c>
      <c r="P19" s="16"/>
      <c r="Q19" s="40">
        <f>IFERROR(O19/N19-1,"na")</f>
        <v>0.21913580246913589</v>
      </c>
      <c r="R19" s="32">
        <f>O19-N19</f>
        <v>14200000</v>
      </c>
    </row>
    <row r="20" spans="1:18" x14ac:dyDescent="0.35">
      <c r="A20" s="19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25"/>
      <c r="N20" s="32"/>
      <c r="O20" s="32"/>
      <c r="P20" s="16"/>
      <c r="Q20" s="32"/>
      <c r="R20" s="32"/>
    </row>
    <row r="21" spans="1:18" x14ac:dyDescent="0.35">
      <c r="A21" s="36" t="s">
        <v>27</v>
      </c>
      <c r="B21" s="28">
        <f t="shared" ref="B21:O21" si="8">SUM(B17:B19)</f>
        <v>26900000</v>
      </c>
      <c r="C21" s="28">
        <f t="shared" si="8"/>
        <v>26900000</v>
      </c>
      <c r="D21" s="28">
        <f t="shared" si="8"/>
        <v>26900000</v>
      </c>
      <c r="E21" s="28">
        <f t="shared" si="8"/>
        <v>26900000</v>
      </c>
      <c r="F21" s="28">
        <f t="shared" si="8"/>
        <v>26900000</v>
      </c>
      <c r="G21" s="28">
        <f t="shared" si="8"/>
        <v>26900000</v>
      </c>
      <c r="H21" s="28">
        <f t="shared" si="8"/>
        <v>26900000</v>
      </c>
      <c r="I21" s="28">
        <f t="shared" si="8"/>
        <v>26900000</v>
      </c>
      <c r="J21" s="28">
        <f t="shared" si="8"/>
        <v>26900000</v>
      </c>
      <c r="K21" s="28">
        <f t="shared" si="8"/>
        <v>26900000</v>
      </c>
      <c r="L21" s="28">
        <f t="shared" si="8"/>
        <v>26900000</v>
      </c>
      <c r="M21" s="28">
        <f t="shared" si="8"/>
        <v>26900000</v>
      </c>
      <c r="N21" s="28">
        <f t="shared" si="8"/>
        <v>322800000</v>
      </c>
      <c r="O21" s="28">
        <f t="shared" si="8"/>
        <v>331500000</v>
      </c>
      <c r="P21" s="42"/>
      <c r="Q21" s="29">
        <f>IFERROR(O21/N21-1,"na")</f>
        <v>2.695167286245348E-2</v>
      </c>
      <c r="R21" s="28">
        <f>SUM(R17:R19)</f>
        <v>8700000</v>
      </c>
    </row>
    <row r="22" spans="1:18" x14ac:dyDescent="0.35">
      <c r="A22" s="19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32"/>
      <c r="O22" s="32"/>
      <c r="P22" s="16"/>
      <c r="Q22" s="32"/>
      <c r="R22" s="32"/>
    </row>
    <row r="23" spans="1:18" x14ac:dyDescent="0.35">
      <c r="A23" s="26" t="s">
        <v>28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32"/>
      <c r="O23" s="32"/>
      <c r="P23" s="16"/>
      <c r="Q23" s="32"/>
      <c r="R23" s="32"/>
    </row>
    <row r="24" spans="1:18" x14ac:dyDescent="0.35">
      <c r="A24" s="19" t="s">
        <v>29</v>
      </c>
      <c r="B24" s="20">
        <v>250000</v>
      </c>
      <c r="C24" s="20">
        <v>250000</v>
      </c>
      <c r="D24" s="20">
        <v>250000</v>
      </c>
      <c r="E24" s="20">
        <v>250000</v>
      </c>
      <c r="F24" s="20">
        <v>250000</v>
      </c>
      <c r="G24" s="20">
        <v>250000</v>
      </c>
      <c r="H24" s="20">
        <v>250000</v>
      </c>
      <c r="I24" s="20">
        <v>250000</v>
      </c>
      <c r="J24" s="20">
        <v>250000</v>
      </c>
      <c r="K24" s="20">
        <v>250000</v>
      </c>
      <c r="L24" s="20">
        <v>250000</v>
      </c>
      <c r="M24" s="20">
        <v>250000</v>
      </c>
      <c r="N24" s="32">
        <f t="shared" ref="N24:N38" si="9">SUM(B24:M24)</f>
        <v>3000000</v>
      </c>
      <c r="O24" s="33">
        <v>2750000</v>
      </c>
      <c r="P24" s="20"/>
      <c r="Q24" s="40">
        <f t="shared" ref="Q24:Q38" si="10">IFERROR(O24/N24-1,"na")</f>
        <v>-8.333333333333337E-2</v>
      </c>
      <c r="R24" s="32">
        <f t="shared" ref="R24:R38" si="11">O24-N24</f>
        <v>-250000</v>
      </c>
    </row>
    <row r="25" spans="1:18" x14ac:dyDescent="0.35">
      <c r="A25" s="19" t="s">
        <v>30</v>
      </c>
      <c r="B25" s="20">
        <v>250000</v>
      </c>
      <c r="C25" s="20">
        <v>250000</v>
      </c>
      <c r="D25" s="20">
        <v>250000</v>
      </c>
      <c r="E25" s="20">
        <v>250000</v>
      </c>
      <c r="F25" s="20">
        <v>250000</v>
      </c>
      <c r="G25" s="20">
        <v>250000</v>
      </c>
      <c r="H25" s="20">
        <v>250000</v>
      </c>
      <c r="I25" s="20">
        <v>250000</v>
      </c>
      <c r="J25" s="20">
        <v>250000</v>
      </c>
      <c r="K25" s="20">
        <v>250000</v>
      </c>
      <c r="L25" s="20">
        <v>250000</v>
      </c>
      <c r="M25" s="20">
        <v>250000</v>
      </c>
      <c r="N25" s="32">
        <f t="shared" si="9"/>
        <v>3000000</v>
      </c>
      <c r="O25" s="33">
        <v>2750000</v>
      </c>
      <c r="P25" s="20"/>
      <c r="Q25" s="40">
        <f t="shared" si="10"/>
        <v>-8.333333333333337E-2</v>
      </c>
      <c r="R25" s="32">
        <f t="shared" si="11"/>
        <v>-250000</v>
      </c>
    </row>
    <row r="26" spans="1:18" x14ac:dyDescent="0.35">
      <c r="A26" s="19" t="s">
        <v>31</v>
      </c>
      <c r="B26" s="20">
        <v>250000</v>
      </c>
      <c r="C26" s="20">
        <v>250000</v>
      </c>
      <c r="D26" s="20">
        <v>250000</v>
      </c>
      <c r="E26" s="20">
        <v>250000</v>
      </c>
      <c r="F26" s="20">
        <v>250000</v>
      </c>
      <c r="G26" s="20">
        <v>250000</v>
      </c>
      <c r="H26" s="20">
        <v>250000</v>
      </c>
      <c r="I26" s="20">
        <v>250000</v>
      </c>
      <c r="J26" s="20">
        <v>250000</v>
      </c>
      <c r="K26" s="20">
        <v>250000</v>
      </c>
      <c r="L26" s="20">
        <v>250000</v>
      </c>
      <c r="M26" s="20">
        <v>250000</v>
      </c>
      <c r="N26" s="32">
        <f t="shared" si="9"/>
        <v>3000000</v>
      </c>
      <c r="O26" s="33">
        <v>2750000</v>
      </c>
      <c r="P26" s="20"/>
      <c r="Q26" s="40">
        <f t="shared" si="10"/>
        <v>-8.333333333333337E-2</v>
      </c>
      <c r="R26" s="32">
        <f t="shared" si="11"/>
        <v>-250000</v>
      </c>
    </row>
    <row r="27" spans="1:18" x14ac:dyDescent="0.35">
      <c r="A27" s="19" t="s">
        <v>32</v>
      </c>
      <c r="B27" s="20">
        <v>250000</v>
      </c>
      <c r="C27" s="20">
        <v>250000</v>
      </c>
      <c r="D27" s="20">
        <v>250000</v>
      </c>
      <c r="E27" s="20">
        <v>250000</v>
      </c>
      <c r="F27" s="20">
        <v>250000</v>
      </c>
      <c r="G27" s="20">
        <v>250000</v>
      </c>
      <c r="H27" s="20">
        <v>250000</v>
      </c>
      <c r="I27" s="20">
        <v>250000</v>
      </c>
      <c r="J27" s="20">
        <v>250000</v>
      </c>
      <c r="K27" s="20">
        <v>250000</v>
      </c>
      <c r="L27" s="20">
        <v>250000</v>
      </c>
      <c r="M27" s="20">
        <v>250000</v>
      </c>
      <c r="N27" s="32">
        <f t="shared" si="9"/>
        <v>3000000</v>
      </c>
      <c r="O27" s="33">
        <v>2750000</v>
      </c>
      <c r="P27" s="20"/>
      <c r="Q27" s="40">
        <f t="shared" si="10"/>
        <v>-8.333333333333337E-2</v>
      </c>
      <c r="R27" s="32">
        <f t="shared" si="11"/>
        <v>-250000</v>
      </c>
    </row>
    <row r="28" spans="1:18" x14ac:dyDescent="0.35">
      <c r="A28" s="19" t="s">
        <v>33</v>
      </c>
      <c r="B28" s="20">
        <v>250000</v>
      </c>
      <c r="C28" s="20">
        <v>250000</v>
      </c>
      <c r="D28" s="20">
        <v>250000</v>
      </c>
      <c r="E28" s="20">
        <v>250000</v>
      </c>
      <c r="F28" s="20">
        <v>250000</v>
      </c>
      <c r="G28" s="20">
        <v>250000</v>
      </c>
      <c r="H28" s="20">
        <v>250000</v>
      </c>
      <c r="I28" s="20">
        <v>250000</v>
      </c>
      <c r="J28" s="20">
        <v>250000</v>
      </c>
      <c r="K28" s="20">
        <v>250000</v>
      </c>
      <c r="L28" s="20">
        <v>250000</v>
      </c>
      <c r="M28" s="20">
        <v>250000</v>
      </c>
      <c r="N28" s="32">
        <f t="shared" si="9"/>
        <v>3000000</v>
      </c>
      <c r="O28" s="33">
        <v>2750000</v>
      </c>
      <c r="P28" s="20"/>
      <c r="Q28" s="40">
        <f t="shared" si="10"/>
        <v>-8.333333333333337E-2</v>
      </c>
      <c r="R28" s="32">
        <f t="shared" si="11"/>
        <v>-250000</v>
      </c>
    </row>
    <row r="29" spans="1:18" x14ac:dyDescent="0.35">
      <c r="A29" s="19" t="s">
        <v>34</v>
      </c>
      <c r="B29" s="20">
        <v>250000</v>
      </c>
      <c r="C29" s="20">
        <v>250000</v>
      </c>
      <c r="D29" s="20">
        <v>250000</v>
      </c>
      <c r="E29" s="20">
        <v>250000</v>
      </c>
      <c r="F29" s="20">
        <v>250000</v>
      </c>
      <c r="G29" s="20">
        <v>250000</v>
      </c>
      <c r="H29" s="20">
        <v>250000</v>
      </c>
      <c r="I29" s="20">
        <v>250000</v>
      </c>
      <c r="J29" s="20">
        <v>250000</v>
      </c>
      <c r="K29" s="20">
        <v>250000</v>
      </c>
      <c r="L29" s="20">
        <v>250000</v>
      </c>
      <c r="M29" s="20">
        <v>250000</v>
      </c>
      <c r="N29" s="32">
        <f>SUM(B29:M29)</f>
        <v>3000000</v>
      </c>
      <c r="O29" s="33">
        <v>2750000</v>
      </c>
      <c r="P29" s="20"/>
      <c r="Q29" s="40">
        <f t="shared" si="10"/>
        <v>-8.333333333333337E-2</v>
      </c>
      <c r="R29" s="32">
        <f t="shared" si="11"/>
        <v>-250000</v>
      </c>
    </row>
    <row r="30" spans="1:18" x14ac:dyDescent="0.35">
      <c r="A30" s="19" t="s">
        <v>35</v>
      </c>
      <c r="B30" s="20">
        <v>250000</v>
      </c>
      <c r="C30" s="20">
        <v>250000</v>
      </c>
      <c r="D30" s="20">
        <v>250000</v>
      </c>
      <c r="E30" s="20">
        <v>250000</v>
      </c>
      <c r="F30" s="20">
        <v>250000</v>
      </c>
      <c r="G30" s="20">
        <v>250000</v>
      </c>
      <c r="H30" s="20">
        <v>250000</v>
      </c>
      <c r="I30" s="20">
        <v>250000</v>
      </c>
      <c r="J30" s="20">
        <v>250000</v>
      </c>
      <c r="K30" s="20">
        <v>250000</v>
      </c>
      <c r="L30" s="20">
        <v>250000</v>
      </c>
      <c r="M30" s="20">
        <v>250000</v>
      </c>
      <c r="N30" s="32">
        <f t="shared" si="9"/>
        <v>3000000</v>
      </c>
      <c r="O30" s="33">
        <v>2750000</v>
      </c>
      <c r="P30" s="20"/>
      <c r="Q30" s="40">
        <f t="shared" si="10"/>
        <v>-8.333333333333337E-2</v>
      </c>
      <c r="R30" s="32">
        <f t="shared" si="11"/>
        <v>-250000</v>
      </c>
    </row>
    <row r="31" spans="1:18" x14ac:dyDescent="0.35">
      <c r="A31" s="19" t="s">
        <v>36</v>
      </c>
      <c r="B31" s="20">
        <v>250000</v>
      </c>
      <c r="C31" s="20">
        <v>250000</v>
      </c>
      <c r="D31" s="20">
        <v>250000</v>
      </c>
      <c r="E31" s="20">
        <v>250000</v>
      </c>
      <c r="F31" s="20">
        <v>250000</v>
      </c>
      <c r="G31" s="20">
        <v>250000</v>
      </c>
      <c r="H31" s="20">
        <v>250000</v>
      </c>
      <c r="I31" s="20">
        <v>250000</v>
      </c>
      <c r="J31" s="20">
        <v>250000</v>
      </c>
      <c r="K31" s="20">
        <v>250000</v>
      </c>
      <c r="L31" s="20">
        <v>250000</v>
      </c>
      <c r="M31" s="20">
        <v>250000</v>
      </c>
      <c r="N31" s="32">
        <f t="shared" si="9"/>
        <v>3000000</v>
      </c>
      <c r="O31" s="33">
        <v>2750000</v>
      </c>
      <c r="P31" s="20"/>
      <c r="Q31" s="40">
        <f t="shared" si="10"/>
        <v>-8.333333333333337E-2</v>
      </c>
      <c r="R31" s="32">
        <f t="shared" si="11"/>
        <v>-250000</v>
      </c>
    </row>
    <row r="32" spans="1:18" x14ac:dyDescent="0.35">
      <c r="A32" s="19" t="s">
        <v>37</v>
      </c>
      <c r="B32" s="20">
        <v>250000</v>
      </c>
      <c r="C32" s="20">
        <v>250000</v>
      </c>
      <c r="D32" s="20">
        <v>250000</v>
      </c>
      <c r="E32" s="20">
        <v>250000</v>
      </c>
      <c r="F32" s="20">
        <v>250000</v>
      </c>
      <c r="G32" s="20">
        <v>250000</v>
      </c>
      <c r="H32" s="20">
        <v>250000</v>
      </c>
      <c r="I32" s="20">
        <v>250000</v>
      </c>
      <c r="J32" s="20">
        <v>250000</v>
      </c>
      <c r="K32" s="20">
        <v>250000</v>
      </c>
      <c r="L32" s="20">
        <v>250000</v>
      </c>
      <c r="M32" s="20">
        <v>250000</v>
      </c>
      <c r="N32" s="32">
        <f t="shared" si="9"/>
        <v>3000000</v>
      </c>
      <c r="O32" s="33">
        <v>2750000</v>
      </c>
      <c r="P32" s="20"/>
      <c r="Q32" s="40">
        <f t="shared" si="10"/>
        <v>-8.333333333333337E-2</v>
      </c>
      <c r="R32" s="32">
        <f t="shared" si="11"/>
        <v>-250000</v>
      </c>
    </row>
    <row r="33" spans="1:19" x14ac:dyDescent="0.35">
      <c r="A33" s="19" t="s">
        <v>38</v>
      </c>
      <c r="B33" s="20">
        <v>250000</v>
      </c>
      <c r="C33" s="20">
        <v>250000</v>
      </c>
      <c r="D33" s="20">
        <v>250000</v>
      </c>
      <c r="E33" s="20">
        <v>250000</v>
      </c>
      <c r="F33" s="20">
        <v>250000</v>
      </c>
      <c r="G33" s="20">
        <v>250000</v>
      </c>
      <c r="H33" s="20">
        <v>250000</v>
      </c>
      <c r="I33" s="20">
        <v>250000</v>
      </c>
      <c r="J33" s="20">
        <v>250000</v>
      </c>
      <c r="K33" s="20">
        <v>250000</v>
      </c>
      <c r="L33" s="20">
        <v>250000</v>
      </c>
      <c r="M33" s="20">
        <v>250000</v>
      </c>
      <c r="N33" s="32">
        <f t="shared" si="9"/>
        <v>3000000</v>
      </c>
      <c r="O33" s="33">
        <v>2750000</v>
      </c>
      <c r="P33" s="20"/>
      <c r="Q33" s="40">
        <f t="shared" si="10"/>
        <v>-8.333333333333337E-2</v>
      </c>
      <c r="R33" s="32">
        <f t="shared" si="11"/>
        <v>-250000</v>
      </c>
    </row>
    <row r="34" spans="1:19" x14ac:dyDescent="0.35">
      <c r="A34" s="19" t="s">
        <v>39</v>
      </c>
      <c r="B34" s="20">
        <v>250000</v>
      </c>
      <c r="C34" s="20">
        <v>250000</v>
      </c>
      <c r="D34" s="20">
        <v>250000</v>
      </c>
      <c r="E34" s="20">
        <v>250000</v>
      </c>
      <c r="F34" s="20">
        <v>250000</v>
      </c>
      <c r="G34" s="20">
        <v>250000</v>
      </c>
      <c r="H34" s="20">
        <v>250000</v>
      </c>
      <c r="I34" s="20">
        <v>250000</v>
      </c>
      <c r="J34" s="20">
        <v>250000</v>
      </c>
      <c r="K34" s="20">
        <v>250000</v>
      </c>
      <c r="L34" s="20">
        <v>250000</v>
      </c>
      <c r="M34" s="20">
        <v>250000</v>
      </c>
      <c r="N34" s="32">
        <f t="shared" si="9"/>
        <v>3000000</v>
      </c>
      <c r="O34" s="33">
        <v>2750000</v>
      </c>
      <c r="P34" s="20"/>
      <c r="Q34" s="40">
        <f t="shared" si="10"/>
        <v>-8.333333333333337E-2</v>
      </c>
      <c r="R34" s="32">
        <f t="shared" si="11"/>
        <v>-250000</v>
      </c>
      <c r="S34" s="3"/>
    </row>
    <row r="35" spans="1:19" x14ac:dyDescent="0.35">
      <c r="A35" s="19" t="s">
        <v>40</v>
      </c>
      <c r="B35" s="20">
        <v>250000</v>
      </c>
      <c r="C35" s="20">
        <v>250000</v>
      </c>
      <c r="D35" s="20">
        <v>250000</v>
      </c>
      <c r="E35" s="20">
        <v>250000</v>
      </c>
      <c r="F35" s="20">
        <v>250000</v>
      </c>
      <c r="G35" s="20">
        <v>250000</v>
      </c>
      <c r="H35" s="20">
        <v>250000</v>
      </c>
      <c r="I35" s="20">
        <v>250000</v>
      </c>
      <c r="J35" s="20">
        <v>250000</v>
      </c>
      <c r="K35" s="20">
        <v>250000</v>
      </c>
      <c r="L35" s="20">
        <v>250000</v>
      </c>
      <c r="M35" s="20">
        <v>250000</v>
      </c>
      <c r="N35" s="32">
        <f t="shared" si="9"/>
        <v>3000000</v>
      </c>
      <c r="O35" s="33">
        <v>2750000</v>
      </c>
      <c r="P35" s="20"/>
      <c r="Q35" s="40">
        <f t="shared" si="10"/>
        <v>-8.333333333333337E-2</v>
      </c>
      <c r="R35" s="32">
        <f t="shared" si="11"/>
        <v>-250000</v>
      </c>
    </row>
    <row r="36" spans="1:19" x14ac:dyDescent="0.35">
      <c r="A36" s="19" t="s">
        <v>41</v>
      </c>
      <c r="B36" s="20">
        <v>250000</v>
      </c>
      <c r="C36" s="20">
        <v>250000</v>
      </c>
      <c r="D36" s="20">
        <v>250000</v>
      </c>
      <c r="E36" s="20">
        <v>250000</v>
      </c>
      <c r="F36" s="20">
        <v>250000</v>
      </c>
      <c r="G36" s="20">
        <v>250000</v>
      </c>
      <c r="H36" s="20">
        <v>250000</v>
      </c>
      <c r="I36" s="20">
        <v>250000</v>
      </c>
      <c r="J36" s="20">
        <v>250000</v>
      </c>
      <c r="K36" s="20">
        <v>250000</v>
      </c>
      <c r="L36" s="20">
        <v>250000</v>
      </c>
      <c r="M36" s="20">
        <v>250000</v>
      </c>
      <c r="N36" s="32">
        <f t="shared" si="9"/>
        <v>3000000</v>
      </c>
      <c r="O36" s="33">
        <v>2750000</v>
      </c>
      <c r="P36" s="20"/>
      <c r="Q36" s="40">
        <f t="shared" si="10"/>
        <v>-8.333333333333337E-2</v>
      </c>
      <c r="R36" s="32">
        <f t="shared" si="11"/>
        <v>-250000</v>
      </c>
      <c r="S36" s="3"/>
    </row>
    <row r="37" spans="1:19" x14ac:dyDescent="0.35">
      <c r="A37" s="19" t="s">
        <v>42</v>
      </c>
      <c r="B37" s="20">
        <v>250000</v>
      </c>
      <c r="C37" s="20">
        <v>250000</v>
      </c>
      <c r="D37" s="20">
        <v>250000</v>
      </c>
      <c r="E37" s="20">
        <v>250000</v>
      </c>
      <c r="F37" s="20">
        <v>250000</v>
      </c>
      <c r="G37" s="20">
        <v>250000</v>
      </c>
      <c r="H37" s="20">
        <v>250000</v>
      </c>
      <c r="I37" s="20">
        <v>250000</v>
      </c>
      <c r="J37" s="20">
        <v>250000</v>
      </c>
      <c r="K37" s="20">
        <v>250000</v>
      </c>
      <c r="L37" s="20">
        <v>250000</v>
      </c>
      <c r="M37" s="20">
        <v>250000</v>
      </c>
      <c r="N37" s="32">
        <f t="shared" si="9"/>
        <v>3000000</v>
      </c>
      <c r="O37" s="33">
        <v>2750000</v>
      </c>
      <c r="P37" s="20"/>
      <c r="Q37" s="40">
        <f t="shared" si="10"/>
        <v>-8.333333333333337E-2</v>
      </c>
      <c r="R37" s="32">
        <f t="shared" si="11"/>
        <v>-250000</v>
      </c>
      <c r="S37" s="3"/>
    </row>
    <row r="38" spans="1:19" x14ac:dyDescent="0.35">
      <c r="A38" s="19" t="s">
        <v>43</v>
      </c>
      <c r="B38" s="20">
        <v>250000</v>
      </c>
      <c r="C38" s="20">
        <v>250000</v>
      </c>
      <c r="D38" s="20">
        <v>250000</v>
      </c>
      <c r="E38" s="20">
        <v>250000</v>
      </c>
      <c r="F38" s="20">
        <v>250000</v>
      </c>
      <c r="G38" s="20">
        <v>250000</v>
      </c>
      <c r="H38" s="20">
        <v>250000</v>
      </c>
      <c r="I38" s="20">
        <v>250000</v>
      </c>
      <c r="J38" s="20">
        <v>250000</v>
      </c>
      <c r="K38" s="20">
        <v>250000</v>
      </c>
      <c r="L38" s="20">
        <v>250000</v>
      </c>
      <c r="M38" s="20">
        <v>250000</v>
      </c>
      <c r="N38" s="32">
        <f t="shared" si="9"/>
        <v>3000000</v>
      </c>
      <c r="O38" s="33">
        <v>2750000</v>
      </c>
      <c r="P38" s="20"/>
      <c r="Q38" s="40">
        <f t="shared" si="10"/>
        <v>-8.333333333333337E-2</v>
      </c>
      <c r="R38" s="32">
        <f t="shared" si="11"/>
        <v>-250000</v>
      </c>
      <c r="S38" s="3"/>
    </row>
    <row r="39" spans="1:19" x14ac:dyDescent="0.35">
      <c r="A39" s="19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32"/>
      <c r="O39" s="32"/>
      <c r="P39" s="16"/>
      <c r="Q39" s="32"/>
      <c r="R39" s="32"/>
      <c r="S39" s="2"/>
    </row>
    <row r="40" spans="1:19" x14ac:dyDescent="0.35">
      <c r="A40" s="37" t="s">
        <v>44</v>
      </c>
      <c r="B40" s="38">
        <f t="shared" ref="B40:O40" si="12">SUM(B24:B38)</f>
        <v>3750000</v>
      </c>
      <c r="C40" s="38">
        <f t="shared" si="12"/>
        <v>3750000</v>
      </c>
      <c r="D40" s="38">
        <f t="shared" si="12"/>
        <v>3750000</v>
      </c>
      <c r="E40" s="38">
        <f t="shared" si="12"/>
        <v>3750000</v>
      </c>
      <c r="F40" s="38">
        <f t="shared" si="12"/>
        <v>3750000</v>
      </c>
      <c r="G40" s="38">
        <f t="shared" si="12"/>
        <v>3750000</v>
      </c>
      <c r="H40" s="38">
        <f t="shared" si="12"/>
        <v>3750000</v>
      </c>
      <c r="I40" s="38">
        <f t="shared" si="12"/>
        <v>3750000</v>
      </c>
      <c r="J40" s="38">
        <f t="shared" si="12"/>
        <v>3750000</v>
      </c>
      <c r="K40" s="38">
        <f t="shared" si="12"/>
        <v>3750000</v>
      </c>
      <c r="L40" s="38">
        <f t="shared" si="12"/>
        <v>3750000</v>
      </c>
      <c r="M40" s="38">
        <f t="shared" si="12"/>
        <v>3750000</v>
      </c>
      <c r="N40" s="38">
        <f t="shared" si="12"/>
        <v>45000000</v>
      </c>
      <c r="O40" s="38">
        <f t="shared" si="12"/>
        <v>41250000</v>
      </c>
      <c r="P40" s="42"/>
      <c r="Q40" s="39">
        <f>IFERROR(O40/N40-1,"na")</f>
        <v>-8.333333333333337E-2</v>
      </c>
      <c r="R40" s="38">
        <f>SUM(R24:R38)</f>
        <v>-3750000</v>
      </c>
      <c r="S40" s="4"/>
    </row>
    <row r="41" spans="1:19" x14ac:dyDescent="0.35">
      <c r="A41" s="27" t="s">
        <v>45</v>
      </c>
      <c r="B41" s="28">
        <f t="shared" ref="B41:O41" si="13">B21-B40</f>
        <v>23150000</v>
      </c>
      <c r="C41" s="28">
        <f t="shared" si="13"/>
        <v>23150000</v>
      </c>
      <c r="D41" s="28">
        <f t="shared" si="13"/>
        <v>23150000</v>
      </c>
      <c r="E41" s="28">
        <f t="shared" si="13"/>
        <v>23150000</v>
      </c>
      <c r="F41" s="28">
        <f t="shared" si="13"/>
        <v>23150000</v>
      </c>
      <c r="G41" s="28">
        <f t="shared" si="13"/>
        <v>23150000</v>
      </c>
      <c r="H41" s="28">
        <f t="shared" si="13"/>
        <v>23150000</v>
      </c>
      <c r="I41" s="28">
        <f t="shared" si="13"/>
        <v>23150000</v>
      </c>
      <c r="J41" s="28">
        <f t="shared" si="13"/>
        <v>23150000</v>
      </c>
      <c r="K41" s="28">
        <f t="shared" si="13"/>
        <v>23150000</v>
      </c>
      <c r="L41" s="28">
        <f t="shared" si="13"/>
        <v>23150000</v>
      </c>
      <c r="M41" s="28">
        <f t="shared" si="13"/>
        <v>23150000</v>
      </c>
      <c r="N41" s="28">
        <f t="shared" si="13"/>
        <v>277800000</v>
      </c>
      <c r="O41" s="28">
        <f t="shared" si="13"/>
        <v>290250000</v>
      </c>
      <c r="P41" s="42"/>
      <c r="Q41" s="29">
        <f>IFERROR(O41/N41-1,"na")</f>
        <v>4.4816414686825068E-2</v>
      </c>
      <c r="R41" s="28">
        <f>R21-R40</f>
        <v>12450000</v>
      </c>
      <c r="S41" s="2"/>
    </row>
    <row r="42" spans="1:19" x14ac:dyDescent="0.35">
      <c r="A42" s="19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32"/>
      <c r="O42" s="32"/>
      <c r="P42" s="16"/>
      <c r="Q42" s="32"/>
      <c r="R42" s="32"/>
    </row>
    <row r="43" spans="1:19" x14ac:dyDescent="0.35">
      <c r="A43" s="26" t="s">
        <v>46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32"/>
      <c r="O43" s="32"/>
      <c r="P43" s="16"/>
      <c r="Q43" s="32"/>
      <c r="R43" s="32"/>
      <c r="S43" s="2"/>
    </row>
    <row r="44" spans="1:19" x14ac:dyDescent="0.35">
      <c r="A44" s="19" t="s">
        <v>47</v>
      </c>
      <c r="B44" s="20">
        <v>1000000</v>
      </c>
      <c r="C44" s="20">
        <v>1000000</v>
      </c>
      <c r="D44" s="20">
        <v>1000000</v>
      </c>
      <c r="E44" s="20">
        <v>1000000</v>
      </c>
      <c r="F44" s="20">
        <v>1000000</v>
      </c>
      <c r="G44" s="20">
        <v>1000000</v>
      </c>
      <c r="H44" s="20">
        <v>1000000</v>
      </c>
      <c r="I44" s="20">
        <v>1000000</v>
      </c>
      <c r="J44" s="20">
        <v>1000000</v>
      </c>
      <c r="K44" s="20">
        <v>1000000</v>
      </c>
      <c r="L44" s="20">
        <v>1000000</v>
      </c>
      <c r="M44" s="20">
        <v>1000000</v>
      </c>
      <c r="N44" s="32">
        <f t="shared" ref="N44:N48" si="14">SUM(B44:M44)</f>
        <v>12000000</v>
      </c>
      <c r="O44" s="33">
        <v>12500000</v>
      </c>
      <c r="P44" s="20"/>
      <c r="Q44" s="40">
        <f>IFERROR(O44/N44-1,"na")</f>
        <v>4.1666666666666741E-2</v>
      </c>
      <c r="R44" s="32">
        <f>O44-N44</f>
        <v>500000</v>
      </c>
      <c r="S44" s="2"/>
    </row>
    <row r="45" spans="1:19" x14ac:dyDescent="0.35">
      <c r="A45" s="19" t="s">
        <v>48</v>
      </c>
      <c r="B45" s="20">
        <v>1000000</v>
      </c>
      <c r="C45" s="20">
        <v>1000000</v>
      </c>
      <c r="D45" s="20">
        <v>1000000</v>
      </c>
      <c r="E45" s="20">
        <v>1000000</v>
      </c>
      <c r="F45" s="20">
        <v>1000000</v>
      </c>
      <c r="G45" s="20">
        <v>1000000</v>
      </c>
      <c r="H45" s="20">
        <v>1000000</v>
      </c>
      <c r="I45" s="20">
        <v>1000000</v>
      </c>
      <c r="J45" s="20">
        <v>1000000</v>
      </c>
      <c r="K45" s="20">
        <v>1000000</v>
      </c>
      <c r="L45" s="20">
        <v>1000000</v>
      </c>
      <c r="M45" s="20">
        <v>1000000</v>
      </c>
      <c r="N45" s="32">
        <f t="shared" si="14"/>
        <v>12000000</v>
      </c>
      <c r="O45" s="33">
        <v>12500000</v>
      </c>
      <c r="P45" s="20"/>
      <c r="Q45" s="40">
        <f>IFERROR(O45/N45-1,"na")</f>
        <v>4.1666666666666741E-2</v>
      </c>
      <c r="R45" s="32">
        <f>O45-N45</f>
        <v>500000</v>
      </c>
      <c r="S45" s="2"/>
    </row>
    <row r="46" spans="1:19" x14ac:dyDescent="0.35">
      <c r="A46" s="19" t="s">
        <v>49</v>
      </c>
      <c r="B46" s="20">
        <v>1000000</v>
      </c>
      <c r="C46" s="20">
        <v>1000000</v>
      </c>
      <c r="D46" s="20">
        <v>1000000</v>
      </c>
      <c r="E46" s="20">
        <v>1000000</v>
      </c>
      <c r="F46" s="20">
        <v>1000000</v>
      </c>
      <c r="G46" s="20">
        <v>1000000</v>
      </c>
      <c r="H46" s="20">
        <v>1000000</v>
      </c>
      <c r="I46" s="20">
        <v>1000000</v>
      </c>
      <c r="J46" s="20">
        <v>1000000</v>
      </c>
      <c r="K46" s="20">
        <v>1000000</v>
      </c>
      <c r="L46" s="20">
        <v>1000000</v>
      </c>
      <c r="M46" s="20">
        <v>1000000</v>
      </c>
      <c r="N46" s="32">
        <f t="shared" si="14"/>
        <v>12000000</v>
      </c>
      <c r="O46" s="33">
        <v>12500000</v>
      </c>
      <c r="P46" s="20"/>
      <c r="Q46" s="40">
        <f>IFERROR(O46/N46-1,"na")</f>
        <v>4.1666666666666741E-2</v>
      </c>
      <c r="R46" s="32">
        <f>O46-N46</f>
        <v>500000</v>
      </c>
      <c r="S46" s="2"/>
    </row>
    <row r="47" spans="1:19" x14ac:dyDescent="0.35">
      <c r="A47" s="19" t="s">
        <v>50</v>
      </c>
      <c r="B47" s="20">
        <v>1000000</v>
      </c>
      <c r="C47" s="20">
        <v>1000000</v>
      </c>
      <c r="D47" s="20">
        <v>1000000</v>
      </c>
      <c r="E47" s="20">
        <v>1000000</v>
      </c>
      <c r="F47" s="20">
        <v>1000000</v>
      </c>
      <c r="G47" s="20">
        <v>1000000</v>
      </c>
      <c r="H47" s="20">
        <v>1000000</v>
      </c>
      <c r="I47" s="20">
        <v>1000000</v>
      </c>
      <c r="J47" s="20">
        <v>1000000</v>
      </c>
      <c r="K47" s="20">
        <v>1000000</v>
      </c>
      <c r="L47" s="20">
        <v>1000000</v>
      </c>
      <c r="M47" s="20">
        <v>1000000</v>
      </c>
      <c r="N47" s="32">
        <f t="shared" si="14"/>
        <v>12000000</v>
      </c>
      <c r="O47" s="33">
        <v>12500000</v>
      </c>
      <c r="P47" s="20"/>
      <c r="Q47" s="40">
        <f>IFERROR(O47/N47-1,"na")</f>
        <v>4.1666666666666741E-2</v>
      </c>
      <c r="R47" s="32">
        <f>O47-N47</f>
        <v>500000</v>
      </c>
      <c r="S47" s="2"/>
    </row>
    <row r="48" spans="1:19" x14ac:dyDescent="0.35">
      <c r="A48" s="19" t="s">
        <v>51</v>
      </c>
      <c r="B48" s="20">
        <v>1000000</v>
      </c>
      <c r="C48" s="20">
        <v>1000000</v>
      </c>
      <c r="D48" s="20">
        <v>1000000</v>
      </c>
      <c r="E48" s="20">
        <v>1000000</v>
      </c>
      <c r="F48" s="20">
        <v>1000000</v>
      </c>
      <c r="G48" s="20">
        <v>1000000</v>
      </c>
      <c r="H48" s="20">
        <v>1000000</v>
      </c>
      <c r="I48" s="20">
        <v>1000000</v>
      </c>
      <c r="J48" s="20">
        <v>1000000</v>
      </c>
      <c r="K48" s="20">
        <v>1000000</v>
      </c>
      <c r="L48" s="20">
        <v>1000000</v>
      </c>
      <c r="M48" s="20">
        <v>1000000</v>
      </c>
      <c r="N48" s="32">
        <f t="shared" si="14"/>
        <v>12000000</v>
      </c>
      <c r="O48" s="33">
        <v>12500000</v>
      </c>
      <c r="P48" s="20"/>
      <c r="Q48" s="40">
        <f>IFERROR(O48/N48-1,"na")</f>
        <v>4.1666666666666741E-2</v>
      </c>
      <c r="R48" s="32">
        <f>O48-N48</f>
        <v>500000</v>
      </c>
      <c r="S48" s="2"/>
    </row>
    <row r="49" spans="1:19" x14ac:dyDescent="0.35">
      <c r="A49" s="19"/>
      <c r="B49" s="16"/>
      <c r="C49" s="16"/>
      <c r="D49" s="16"/>
      <c r="E49" s="16"/>
      <c r="F49" s="16"/>
      <c r="G49" s="16" t="s">
        <v>52</v>
      </c>
      <c r="H49" s="16"/>
      <c r="I49" s="16"/>
      <c r="J49" s="16"/>
      <c r="K49" s="16"/>
      <c r="L49" s="16"/>
      <c r="M49" s="16"/>
      <c r="N49" s="32"/>
      <c r="O49" s="32"/>
      <c r="P49" s="16"/>
      <c r="Q49" s="32"/>
      <c r="R49" s="32"/>
      <c r="S49" s="2"/>
    </row>
    <row r="50" spans="1:19" x14ac:dyDescent="0.35">
      <c r="A50" s="26" t="s">
        <v>53</v>
      </c>
      <c r="B50" s="16"/>
      <c r="C50" s="16"/>
      <c r="D50" s="16"/>
      <c r="E50" s="16"/>
      <c r="F50" s="16"/>
      <c r="G50" s="16" t="s">
        <v>52</v>
      </c>
      <c r="H50" s="16"/>
      <c r="I50" s="16"/>
      <c r="J50" s="16"/>
      <c r="K50" s="16"/>
      <c r="L50" s="16"/>
      <c r="M50" s="16"/>
      <c r="N50" s="32"/>
      <c r="O50" s="32"/>
      <c r="P50" s="16"/>
      <c r="Q50" s="32"/>
      <c r="R50" s="32"/>
      <c r="S50" s="2"/>
    </row>
    <row r="51" spans="1:19" x14ac:dyDescent="0.35">
      <c r="A51" s="19" t="s">
        <v>54</v>
      </c>
      <c r="B51" s="20">
        <v>1000000</v>
      </c>
      <c r="C51" s="20">
        <v>1000000</v>
      </c>
      <c r="D51" s="20">
        <v>1000000</v>
      </c>
      <c r="E51" s="20">
        <v>1000000</v>
      </c>
      <c r="F51" s="20">
        <v>1000000</v>
      </c>
      <c r="G51" s="20">
        <v>1000000</v>
      </c>
      <c r="H51" s="20">
        <v>1000000</v>
      </c>
      <c r="I51" s="20">
        <v>1000000</v>
      </c>
      <c r="J51" s="20">
        <v>1000000</v>
      </c>
      <c r="K51" s="20">
        <v>1000000</v>
      </c>
      <c r="L51" s="20">
        <v>1000000</v>
      </c>
      <c r="M51" s="20">
        <v>1000000</v>
      </c>
      <c r="N51" s="32">
        <f t="shared" ref="N51:N55" si="15">SUM(B51:M51)</f>
        <v>12000000</v>
      </c>
      <c r="O51" s="33">
        <v>12500000</v>
      </c>
      <c r="P51" s="20"/>
      <c r="Q51" s="40">
        <f>IFERROR(O51/N51-1,"na")</f>
        <v>4.1666666666666741E-2</v>
      </c>
      <c r="R51" s="32">
        <f>O51-N51</f>
        <v>500000</v>
      </c>
      <c r="S51" s="2"/>
    </row>
    <row r="52" spans="1:19" x14ac:dyDescent="0.35">
      <c r="A52" s="19" t="s">
        <v>55</v>
      </c>
      <c r="B52" s="20">
        <v>1000000</v>
      </c>
      <c r="C52" s="20">
        <v>1000000</v>
      </c>
      <c r="D52" s="20">
        <v>1000000</v>
      </c>
      <c r="E52" s="20">
        <v>1000000</v>
      </c>
      <c r="F52" s="20">
        <v>1000000</v>
      </c>
      <c r="G52" s="20">
        <v>1000000</v>
      </c>
      <c r="H52" s="20">
        <v>1000000</v>
      </c>
      <c r="I52" s="20">
        <v>1000000</v>
      </c>
      <c r="J52" s="20">
        <v>1000000</v>
      </c>
      <c r="K52" s="20">
        <v>1000000</v>
      </c>
      <c r="L52" s="20">
        <v>1000000</v>
      </c>
      <c r="M52" s="20">
        <v>1000000</v>
      </c>
      <c r="N52" s="32">
        <f t="shared" si="15"/>
        <v>12000000</v>
      </c>
      <c r="O52" s="33">
        <v>12500000</v>
      </c>
      <c r="P52" s="20"/>
      <c r="Q52" s="40">
        <f>IFERROR(O52/N52-1,"na")</f>
        <v>4.1666666666666741E-2</v>
      </c>
      <c r="R52" s="32">
        <f>O52-N52</f>
        <v>500000</v>
      </c>
      <c r="S52" s="2"/>
    </row>
    <row r="53" spans="1:19" x14ac:dyDescent="0.35">
      <c r="A53" s="19" t="s">
        <v>56</v>
      </c>
      <c r="B53" s="20">
        <v>1000000</v>
      </c>
      <c r="C53" s="20">
        <v>1000000</v>
      </c>
      <c r="D53" s="20">
        <v>1000000</v>
      </c>
      <c r="E53" s="20">
        <v>1000000</v>
      </c>
      <c r="F53" s="20">
        <v>1000000</v>
      </c>
      <c r="G53" s="20">
        <v>1000000</v>
      </c>
      <c r="H53" s="20">
        <v>1000000</v>
      </c>
      <c r="I53" s="20">
        <v>1000000</v>
      </c>
      <c r="J53" s="20">
        <v>1000000</v>
      </c>
      <c r="K53" s="20">
        <v>1000000</v>
      </c>
      <c r="L53" s="20">
        <v>1000000</v>
      </c>
      <c r="M53" s="20">
        <v>1000000</v>
      </c>
      <c r="N53" s="32">
        <f t="shared" si="15"/>
        <v>12000000</v>
      </c>
      <c r="O53" s="33">
        <v>12500000</v>
      </c>
      <c r="P53" s="20"/>
      <c r="Q53" s="40">
        <f>IFERROR(O53/N53-1,"na")</f>
        <v>4.1666666666666741E-2</v>
      </c>
      <c r="R53" s="32">
        <f>O53-N53</f>
        <v>500000</v>
      </c>
      <c r="S53" s="2"/>
    </row>
    <row r="54" spans="1:19" x14ac:dyDescent="0.35">
      <c r="A54" s="19" t="s">
        <v>57</v>
      </c>
      <c r="B54" s="20">
        <v>1000000</v>
      </c>
      <c r="C54" s="20">
        <v>1000000</v>
      </c>
      <c r="D54" s="20">
        <v>1000000</v>
      </c>
      <c r="E54" s="20">
        <v>1000000</v>
      </c>
      <c r="F54" s="20">
        <v>1000000</v>
      </c>
      <c r="G54" s="20">
        <v>1000000</v>
      </c>
      <c r="H54" s="20">
        <v>1000000</v>
      </c>
      <c r="I54" s="20">
        <v>1000000</v>
      </c>
      <c r="J54" s="20">
        <v>1000000</v>
      </c>
      <c r="K54" s="20">
        <v>1000000</v>
      </c>
      <c r="L54" s="20">
        <v>1000000</v>
      </c>
      <c r="M54" s="20">
        <v>1000000</v>
      </c>
      <c r="N54" s="32">
        <f t="shared" si="15"/>
        <v>12000000</v>
      </c>
      <c r="O54" s="33">
        <v>12500000</v>
      </c>
      <c r="P54" s="20"/>
      <c r="Q54" s="40">
        <f>IFERROR(O54/N54-1,"na")</f>
        <v>4.1666666666666741E-2</v>
      </c>
      <c r="R54" s="32">
        <f>O54-N54</f>
        <v>500000</v>
      </c>
      <c r="S54" s="2"/>
    </row>
    <row r="55" spans="1:19" x14ac:dyDescent="0.35">
      <c r="A55" s="19" t="s">
        <v>58</v>
      </c>
      <c r="B55" s="20">
        <v>1000000</v>
      </c>
      <c r="C55" s="20">
        <v>1000000</v>
      </c>
      <c r="D55" s="20">
        <v>1000000</v>
      </c>
      <c r="E55" s="20">
        <v>1000000</v>
      </c>
      <c r="F55" s="20">
        <v>1000000</v>
      </c>
      <c r="G55" s="20">
        <v>1000000</v>
      </c>
      <c r="H55" s="20">
        <v>1000000</v>
      </c>
      <c r="I55" s="20">
        <v>1000000</v>
      </c>
      <c r="J55" s="20">
        <v>1000000</v>
      </c>
      <c r="K55" s="20">
        <v>1000000</v>
      </c>
      <c r="L55" s="20">
        <v>1000000</v>
      </c>
      <c r="M55" s="20">
        <v>1000000</v>
      </c>
      <c r="N55" s="32">
        <f t="shared" si="15"/>
        <v>12000000</v>
      </c>
      <c r="O55" s="33">
        <v>12500000</v>
      </c>
      <c r="P55" s="20"/>
      <c r="Q55" s="40">
        <f>IFERROR(O55/N55-1,"na")</f>
        <v>4.1666666666666741E-2</v>
      </c>
      <c r="R55" s="32">
        <f>O55-N55</f>
        <v>500000</v>
      </c>
      <c r="S55" s="2"/>
    </row>
    <row r="56" spans="1:19" x14ac:dyDescent="0.35">
      <c r="A56" s="19"/>
      <c r="B56" s="16"/>
      <c r="C56" s="16"/>
      <c r="D56" s="16"/>
      <c r="E56" s="16"/>
      <c r="F56" s="16"/>
      <c r="G56" s="16" t="s">
        <v>52</v>
      </c>
      <c r="H56" s="16"/>
      <c r="I56" s="16"/>
      <c r="J56" s="16"/>
      <c r="K56" s="16"/>
      <c r="L56" s="16"/>
      <c r="M56" s="16"/>
      <c r="N56" s="32"/>
      <c r="O56" s="32"/>
      <c r="P56" s="16"/>
      <c r="Q56" s="32"/>
      <c r="R56" s="32"/>
      <c r="S56" s="2"/>
    </row>
    <row r="57" spans="1:19" x14ac:dyDescent="0.35">
      <c r="A57" s="26" t="s">
        <v>59</v>
      </c>
      <c r="B57" s="16"/>
      <c r="C57" s="16"/>
      <c r="D57" s="16"/>
      <c r="E57" s="16"/>
      <c r="F57" s="16"/>
      <c r="G57" s="16" t="s">
        <v>52</v>
      </c>
      <c r="H57" s="16"/>
      <c r="I57" s="16"/>
      <c r="J57" s="16"/>
      <c r="K57" s="16"/>
      <c r="L57" s="16"/>
      <c r="M57" s="16"/>
      <c r="N57" s="32"/>
      <c r="O57" s="32"/>
      <c r="P57" s="16"/>
      <c r="Q57" s="32"/>
      <c r="R57" s="32"/>
      <c r="S57" s="2"/>
    </row>
    <row r="58" spans="1:19" x14ac:dyDescent="0.35">
      <c r="A58" s="19" t="s">
        <v>60</v>
      </c>
      <c r="B58" s="20">
        <v>1000000</v>
      </c>
      <c r="C58" s="20">
        <v>1000000</v>
      </c>
      <c r="D58" s="20">
        <v>1000000</v>
      </c>
      <c r="E58" s="20">
        <v>1000000</v>
      </c>
      <c r="F58" s="20">
        <v>1000000</v>
      </c>
      <c r="G58" s="20">
        <v>1000000</v>
      </c>
      <c r="H58" s="20">
        <v>1000000</v>
      </c>
      <c r="I58" s="20">
        <v>1000000</v>
      </c>
      <c r="J58" s="20">
        <v>1000000</v>
      </c>
      <c r="K58" s="20">
        <v>1000000</v>
      </c>
      <c r="L58" s="20">
        <v>1000000</v>
      </c>
      <c r="M58" s="20">
        <v>1000000</v>
      </c>
      <c r="N58" s="32">
        <f t="shared" ref="N58:N62" si="16">SUM(B58:M58)</f>
        <v>12000000</v>
      </c>
      <c r="O58" s="33">
        <v>12500000</v>
      </c>
      <c r="P58" s="20"/>
      <c r="Q58" s="40">
        <f>IFERROR(O58/N58-1,"na")</f>
        <v>4.1666666666666741E-2</v>
      </c>
      <c r="R58" s="32">
        <f>O58-N58</f>
        <v>500000</v>
      </c>
      <c r="S58" s="2"/>
    </row>
    <row r="59" spans="1:19" x14ac:dyDescent="0.35">
      <c r="A59" s="19" t="s">
        <v>61</v>
      </c>
      <c r="B59" s="20">
        <v>1000000</v>
      </c>
      <c r="C59" s="20">
        <v>1000000</v>
      </c>
      <c r="D59" s="20">
        <v>1000000</v>
      </c>
      <c r="E59" s="20">
        <v>1000000</v>
      </c>
      <c r="F59" s="20">
        <v>1000000</v>
      </c>
      <c r="G59" s="20">
        <v>1000000</v>
      </c>
      <c r="H59" s="20">
        <v>1000000</v>
      </c>
      <c r="I59" s="20">
        <v>1000000</v>
      </c>
      <c r="J59" s="20">
        <v>1000000</v>
      </c>
      <c r="K59" s="20">
        <v>1000000</v>
      </c>
      <c r="L59" s="20">
        <v>1000000</v>
      </c>
      <c r="M59" s="20">
        <v>1000000</v>
      </c>
      <c r="N59" s="32">
        <f t="shared" si="16"/>
        <v>12000000</v>
      </c>
      <c r="O59" s="33">
        <v>12500000</v>
      </c>
      <c r="P59" s="20"/>
      <c r="Q59" s="40">
        <f>IFERROR(O59/N59-1,"na")</f>
        <v>4.1666666666666741E-2</v>
      </c>
      <c r="R59" s="32">
        <f>O59-N59</f>
        <v>500000</v>
      </c>
      <c r="S59" s="2"/>
    </row>
    <row r="60" spans="1:19" x14ac:dyDescent="0.35">
      <c r="A60" s="19" t="s">
        <v>62</v>
      </c>
      <c r="B60" s="20">
        <v>1000000</v>
      </c>
      <c r="C60" s="20">
        <v>1000000</v>
      </c>
      <c r="D60" s="20">
        <v>1000000</v>
      </c>
      <c r="E60" s="20">
        <v>1000000</v>
      </c>
      <c r="F60" s="20">
        <v>1000000</v>
      </c>
      <c r="G60" s="20">
        <v>1000000</v>
      </c>
      <c r="H60" s="20">
        <v>1000000</v>
      </c>
      <c r="I60" s="20">
        <v>1000000</v>
      </c>
      <c r="J60" s="20">
        <v>1000000</v>
      </c>
      <c r="K60" s="20">
        <v>1000000</v>
      </c>
      <c r="L60" s="20">
        <v>1000000</v>
      </c>
      <c r="M60" s="20">
        <v>1000000</v>
      </c>
      <c r="N60" s="32">
        <f t="shared" si="16"/>
        <v>12000000</v>
      </c>
      <c r="O60" s="33">
        <v>12500000</v>
      </c>
      <c r="P60" s="20"/>
      <c r="Q60" s="40">
        <f>IFERROR(O60/N60-1,"na")</f>
        <v>4.1666666666666741E-2</v>
      </c>
      <c r="R60" s="32">
        <f>O60-N60</f>
        <v>500000</v>
      </c>
      <c r="S60" s="2"/>
    </row>
    <row r="61" spans="1:19" x14ac:dyDescent="0.35">
      <c r="A61" s="19" t="s">
        <v>63</v>
      </c>
      <c r="B61" s="20">
        <v>1000000</v>
      </c>
      <c r="C61" s="20">
        <v>1000000</v>
      </c>
      <c r="D61" s="20">
        <v>1000000</v>
      </c>
      <c r="E61" s="20">
        <v>1000000</v>
      </c>
      <c r="F61" s="20">
        <v>1000000</v>
      </c>
      <c r="G61" s="20">
        <v>1000000</v>
      </c>
      <c r="H61" s="20">
        <v>1000000</v>
      </c>
      <c r="I61" s="20">
        <v>1000000</v>
      </c>
      <c r="J61" s="20">
        <v>1000000</v>
      </c>
      <c r="K61" s="20">
        <v>1000000</v>
      </c>
      <c r="L61" s="20">
        <v>1000000</v>
      </c>
      <c r="M61" s="20">
        <v>1000000</v>
      </c>
      <c r="N61" s="32">
        <f t="shared" si="16"/>
        <v>12000000</v>
      </c>
      <c r="O61" s="33">
        <v>12500000</v>
      </c>
      <c r="P61" s="20"/>
      <c r="Q61" s="40">
        <f>IFERROR(O61/N61-1,"na")</f>
        <v>4.1666666666666741E-2</v>
      </c>
      <c r="R61" s="32">
        <f>O61-N61</f>
        <v>500000</v>
      </c>
      <c r="S61" s="2"/>
    </row>
    <row r="62" spans="1:19" x14ac:dyDescent="0.35">
      <c r="A62" s="19" t="s">
        <v>64</v>
      </c>
      <c r="B62" s="20">
        <v>1000000</v>
      </c>
      <c r="C62" s="20">
        <v>1000000</v>
      </c>
      <c r="D62" s="20">
        <v>1000000</v>
      </c>
      <c r="E62" s="20">
        <v>1000000</v>
      </c>
      <c r="F62" s="20">
        <v>1000000</v>
      </c>
      <c r="G62" s="20">
        <v>1000000</v>
      </c>
      <c r="H62" s="20">
        <v>1000000</v>
      </c>
      <c r="I62" s="20">
        <v>1000000</v>
      </c>
      <c r="J62" s="20">
        <v>1000000</v>
      </c>
      <c r="K62" s="20">
        <v>1000000</v>
      </c>
      <c r="L62" s="20">
        <v>1000000</v>
      </c>
      <c r="M62" s="20">
        <v>1000000</v>
      </c>
      <c r="N62" s="32">
        <f t="shared" si="16"/>
        <v>12000000</v>
      </c>
      <c r="O62" s="33">
        <v>12500000</v>
      </c>
      <c r="P62" s="20"/>
      <c r="Q62" s="40">
        <f>IFERROR(O62/N62-1,"na")</f>
        <v>4.1666666666666741E-2</v>
      </c>
      <c r="R62" s="32">
        <f>O62-N62</f>
        <v>500000</v>
      </c>
      <c r="S62" s="2"/>
    </row>
    <row r="63" spans="1:19" x14ac:dyDescent="0.35">
      <c r="A63" s="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32"/>
      <c r="O63" s="32"/>
      <c r="P63" s="16"/>
      <c r="Q63" s="40"/>
      <c r="R63" s="32"/>
      <c r="S63" s="2"/>
    </row>
    <row r="64" spans="1:19" x14ac:dyDescent="0.35">
      <c r="A64" s="37" t="s">
        <v>65</v>
      </c>
      <c r="B64" s="38">
        <f>SUM(B44:B62)</f>
        <v>15000000</v>
      </c>
      <c r="C64" s="38">
        <f t="shared" ref="C64:R64" si="17">SUM(C44:C62)</f>
        <v>15000000</v>
      </c>
      <c r="D64" s="38">
        <f>SUM(D44:D62)</f>
        <v>15000000</v>
      </c>
      <c r="E64" s="38">
        <f t="shared" si="17"/>
        <v>15000000</v>
      </c>
      <c r="F64" s="38">
        <f t="shared" si="17"/>
        <v>15000000</v>
      </c>
      <c r="G64" s="38">
        <f t="shared" si="17"/>
        <v>15000000</v>
      </c>
      <c r="H64" s="38">
        <f t="shared" si="17"/>
        <v>15000000</v>
      </c>
      <c r="I64" s="38">
        <f t="shared" si="17"/>
        <v>15000000</v>
      </c>
      <c r="J64" s="38">
        <f t="shared" si="17"/>
        <v>15000000</v>
      </c>
      <c r="K64" s="38">
        <f t="shared" si="17"/>
        <v>15000000</v>
      </c>
      <c r="L64" s="38">
        <f t="shared" si="17"/>
        <v>15000000</v>
      </c>
      <c r="M64" s="38">
        <f t="shared" si="17"/>
        <v>15000000</v>
      </c>
      <c r="N64" s="38">
        <f t="shared" si="17"/>
        <v>180000000</v>
      </c>
      <c r="O64" s="38">
        <f t="shared" si="17"/>
        <v>187500000</v>
      </c>
      <c r="P64" s="42"/>
      <c r="Q64" s="39">
        <f>IFERROR(O64/N64-1,"na")</f>
        <v>4.1666666666666741E-2</v>
      </c>
      <c r="R64" s="38">
        <f t="shared" si="17"/>
        <v>7500000</v>
      </c>
      <c r="S64" s="2"/>
    </row>
    <row r="65" spans="1:19" x14ac:dyDescent="0.35">
      <c r="A65" s="27" t="s">
        <v>66</v>
      </c>
      <c r="B65" s="28">
        <f>+B41-B64</f>
        <v>8150000</v>
      </c>
      <c r="C65" s="28">
        <f t="shared" ref="C65:R65" si="18">+C41-C64</f>
        <v>8150000</v>
      </c>
      <c r="D65" s="28">
        <f t="shared" si="18"/>
        <v>8150000</v>
      </c>
      <c r="E65" s="28">
        <f t="shared" si="18"/>
        <v>8150000</v>
      </c>
      <c r="F65" s="28">
        <f t="shared" si="18"/>
        <v>8150000</v>
      </c>
      <c r="G65" s="28">
        <f t="shared" si="18"/>
        <v>8150000</v>
      </c>
      <c r="H65" s="28">
        <f t="shared" si="18"/>
        <v>8150000</v>
      </c>
      <c r="I65" s="28">
        <f t="shared" si="18"/>
        <v>8150000</v>
      </c>
      <c r="J65" s="28">
        <f t="shared" si="18"/>
        <v>8150000</v>
      </c>
      <c r="K65" s="28">
        <f t="shared" si="18"/>
        <v>8150000</v>
      </c>
      <c r="L65" s="28">
        <f t="shared" si="18"/>
        <v>8150000</v>
      </c>
      <c r="M65" s="28">
        <f t="shared" si="18"/>
        <v>8150000</v>
      </c>
      <c r="N65" s="28">
        <f t="shared" si="18"/>
        <v>97800000</v>
      </c>
      <c r="O65" s="28">
        <f t="shared" si="18"/>
        <v>102750000</v>
      </c>
      <c r="P65" s="42"/>
      <c r="Q65" s="29">
        <f>IFERROR(O65/N65-1,"na")</f>
        <v>5.0613496932515378E-2</v>
      </c>
      <c r="R65" s="28">
        <f t="shared" si="18"/>
        <v>4950000</v>
      </c>
      <c r="S65" s="2"/>
    </row>
    <row r="66" spans="1:19" x14ac:dyDescent="0.35">
      <c r="A66" s="19"/>
      <c r="B66" s="16"/>
      <c r="C66" s="16"/>
      <c r="D66" s="16"/>
      <c r="E66" s="16"/>
      <c r="F66" s="16"/>
      <c r="G66" s="16" t="s">
        <v>52</v>
      </c>
      <c r="H66" s="16"/>
      <c r="I66" s="16"/>
      <c r="J66" s="16"/>
      <c r="K66" s="16"/>
      <c r="L66" s="16"/>
      <c r="M66" s="16"/>
      <c r="N66" s="32"/>
      <c r="O66" s="32"/>
      <c r="P66" s="16"/>
      <c r="Q66" s="32"/>
      <c r="R66" s="32"/>
      <c r="S66" s="2"/>
    </row>
    <row r="67" spans="1:19" x14ac:dyDescent="0.35">
      <c r="A67" s="26" t="s">
        <v>67</v>
      </c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32"/>
      <c r="O67" s="32"/>
      <c r="P67" s="16"/>
      <c r="Q67" s="32"/>
      <c r="R67" s="32"/>
      <c r="S67" s="2"/>
    </row>
    <row r="68" spans="1:19" x14ac:dyDescent="0.35">
      <c r="A68" s="19" t="s">
        <v>68</v>
      </c>
      <c r="B68" s="20">
        <v>2000000</v>
      </c>
      <c r="C68" s="20">
        <v>2000000</v>
      </c>
      <c r="D68" s="20">
        <v>2000000</v>
      </c>
      <c r="E68" s="20">
        <v>2000000</v>
      </c>
      <c r="F68" s="20">
        <v>2000000</v>
      </c>
      <c r="G68" s="20">
        <v>2000000</v>
      </c>
      <c r="H68" s="20">
        <v>2000000</v>
      </c>
      <c r="I68" s="20">
        <v>2000000</v>
      </c>
      <c r="J68" s="20">
        <v>2000000</v>
      </c>
      <c r="K68" s="20">
        <v>2000000</v>
      </c>
      <c r="L68" s="20">
        <v>2000000</v>
      </c>
      <c r="M68" s="20">
        <v>2000000</v>
      </c>
      <c r="N68" s="32">
        <f t="shared" ref="N68:N69" si="19">SUM(B68:M68)</f>
        <v>24000000</v>
      </c>
      <c r="O68" s="33">
        <v>25000000</v>
      </c>
      <c r="P68" s="20"/>
      <c r="Q68" s="40">
        <f>IFERROR(O68/N68-1,"na")</f>
        <v>4.1666666666666741E-2</v>
      </c>
      <c r="R68" s="32">
        <f>O68-N68</f>
        <v>1000000</v>
      </c>
      <c r="S68" s="2"/>
    </row>
    <row r="69" spans="1:19" x14ac:dyDescent="0.35">
      <c r="A69" s="19" t="s">
        <v>69</v>
      </c>
      <c r="B69" s="20">
        <v>2000000</v>
      </c>
      <c r="C69" s="20">
        <v>2000000</v>
      </c>
      <c r="D69" s="20">
        <v>2000000</v>
      </c>
      <c r="E69" s="20">
        <v>2000000</v>
      </c>
      <c r="F69" s="20">
        <v>2000000</v>
      </c>
      <c r="G69" s="20">
        <v>2000000</v>
      </c>
      <c r="H69" s="20">
        <v>2000000</v>
      </c>
      <c r="I69" s="20">
        <v>2000000</v>
      </c>
      <c r="J69" s="20">
        <v>2000000</v>
      </c>
      <c r="K69" s="20">
        <v>2000000</v>
      </c>
      <c r="L69" s="20">
        <v>2000000</v>
      </c>
      <c r="M69" s="20">
        <v>2000000</v>
      </c>
      <c r="N69" s="32">
        <f t="shared" si="19"/>
        <v>24000000</v>
      </c>
      <c r="O69" s="33">
        <v>25000000</v>
      </c>
      <c r="P69" s="20"/>
      <c r="Q69" s="40">
        <f>IFERROR(O69/N69-1,"na")</f>
        <v>4.1666666666666741E-2</v>
      </c>
      <c r="R69" s="32">
        <f>O69-N69</f>
        <v>1000000</v>
      </c>
      <c r="S69" s="2"/>
    </row>
    <row r="70" spans="1:19" x14ac:dyDescent="0.35">
      <c r="A70" s="19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32"/>
      <c r="O70" s="32"/>
      <c r="P70" s="16"/>
      <c r="Q70" s="32"/>
      <c r="R70" s="32"/>
      <c r="S70" s="2"/>
    </row>
    <row r="71" spans="1:19" x14ac:dyDescent="0.35">
      <c r="A71" s="30" t="s">
        <v>70</v>
      </c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32"/>
      <c r="O71" s="32"/>
      <c r="P71" s="16"/>
      <c r="Q71" s="32"/>
      <c r="R71" s="32"/>
    </row>
    <row r="72" spans="1:19" x14ac:dyDescent="0.35">
      <c r="A72" s="19" t="s">
        <v>71</v>
      </c>
      <c r="B72" s="20">
        <v>500000</v>
      </c>
      <c r="C72" s="20">
        <v>500000</v>
      </c>
      <c r="D72" s="20">
        <v>500000</v>
      </c>
      <c r="E72" s="20">
        <v>500000</v>
      </c>
      <c r="F72" s="20">
        <v>500000</v>
      </c>
      <c r="G72" s="20">
        <v>500000</v>
      </c>
      <c r="H72" s="20">
        <v>500000</v>
      </c>
      <c r="I72" s="20">
        <v>500000</v>
      </c>
      <c r="J72" s="20">
        <v>500000</v>
      </c>
      <c r="K72" s="20">
        <v>500000</v>
      </c>
      <c r="L72" s="20">
        <v>500000</v>
      </c>
      <c r="M72" s="20">
        <v>500000</v>
      </c>
      <c r="N72" s="32">
        <f t="shared" ref="N72:N76" si="20">SUM(B72:M72)</f>
        <v>6000000</v>
      </c>
      <c r="O72" s="33">
        <v>5500000</v>
      </c>
      <c r="P72" s="20"/>
      <c r="Q72" s="40">
        <f>IFERROR(O72/N72-1,"na")</f>
        <v>-8.333333333333337E-2</v>
      </c>
      <c r="R72" s="32">
        <f>O72-N72</f>
        <v>-500000</v>
      </c>
      <c r="S72" s="2"/>
    </row>
    <row r="73" spans="1:19" x14ac:dyDescent="0.35">
      <c r="A73" s="19" t="s">
        <v>72</v>
      </c>
      <c r="B73" s="20">
        <v>500000</v>
      </c>
      <c r="C73" s="20">
        <v>500000</v>
      </c>
      <c r="D73" s="20">
        <v>500000</v>
      </c>
      <c r="E73" s="20">
        <v>500000</v>
      </c>
      <c r="F73" s="20">
        <v>500000</v>
      </c>
      <c r="G73" s="20">
        <v>500000</v>
      </c>
      <c r="H73" s="20">
        <v>500000</v>
      </c>
      <c r="I73" s="20">
        <v>500000</v>
      </c>
      <c r="J73" s="20">
        <v>500000</v>
      </c>
      <c r="K73" s="20">
        <v>500000</v>
      </c>
      <c r="L73" s="20">
        <v>500000</v>
      </c>
      <c r="M73" s="20">
        <v>500000</v>
      </c>
      <c r="N73" s="32">
        <f t="shared" si="20"/>
        <v>6000000</v>
      </c>
      <c r="O73" s="33">
        <v>5500000</v>
      </c>
      <c r="P73" s="20"/>
      <c r="Q73" s="40">
        <f>IFERROR(O73/N73-1,"na")</f>
        <v>-8.333333333333337E-2</v>
      </c>
      <c r="R73" s="32">
        <f>O73-N73</f>
        <v>-500000</v>
      </c>
      <c r="S73" s="2"/>
    </row>
    <row r="74" spans="1:19" x14ac:dyDescent="0.35">
      <c r="A74" s="19" t="s">
        <v>73</v>
      </c>
      <c r="B74" s="20">
        <v>500000</v>
      </c>
      <c r="C74" s="20">
        <v>500000</v>
      </c>
      <c r="D74" s="20">
        <v>500000</v>
      </c>
      <c r="E74" s="20">
        <v>500000</v>
      </c>
      <c r="F74" s="20">
        <v>500000</v>
      </c>
      <c r="G74" s="20">
        <v>500000</v>
      </c>
      <c r="H74" s="20">
        <v>500000</v>
      </c>
      <c r="I74" s="20">
        <v>500000</v>
      </c>
      <c r="J74" s="20">
        <v>500000</v>
      </c>
      <c r="K74" s="20">
        <v>500000</v>
      </c>
      <c r="L74" s="20">
        <v>500000</v>
      </c>
      <c r="M74" s="20">
        <v>500000</v>
      </c>
      <c r="N74" s="32">
        <f t="shared" si="20"/>
        <v>6000000</v>
      </c>
      <c r="O74" s="33">
        <v>5500000</v>
      </c>
      <c r="P74" s="20"/>
      <c r="Q74" s="40">
        <f>IFERROR(O74/N74-1,"na")</f>
        <v>-8.333333333333337E-2</v>
      </c>
      <c r="R74" s="32">
        <f>O74-N74</f>
        <v>-500000</v>
      </c>
      <c r="S74" s="2"/>
    </row>
    <row r="75" spans="1:19" x14ac:dyDescent="0.35">
      <c r="A75" s="19" t="s">
        <v>74</v>
      </c>
      <c r="B75" s="20">
        <v>500000</v>
      </c>
      <c r="C75" s="20">
        <v>500000</v>
      </c>
      <c r="D75" s="20">
        <v>500000</v>
      </c>
      <c r="E75" s="20">
        <v>500000</v>
      </c>
      <c r="F75" s="20">
        <v>500000</v>
      </c>
      <c r="G75" s="20">
        <v>500000</v>
      </c>
      <c r="H75" s="20">
        <v>500000</v>
      </c>
      <c r="I75" s="20">
        <v>500000</v>
      </c>
      <c r="J75" s="20">
        <v>500000</v>
      </c>
      <c r="K75" s="20">
        <v>500000</v>
      </c>
      <c r="L75" s="20">
        <v>500000</v>
      </c>
      <c r="M75" s="20">
        <v>500000</v>
      </c>
      <c r="N75" s="32">
        <f t="shared" si="20"/>
        <v>6000000</v>
      </c>
      <c r="O75" s="33">
        <v>5500000</v>
      </c>
      <c r="P75" s="20"/>
      <c r="Q75" s="40">
        <f>IFERROR(O75/N75-1,"na")</f>
        <v>-8.333333333333337E-2</v>
      </c>
      <c r="R75" s="32">
        <f>O75-N75</f>
        <v>-500000</v>
      </c>
      <c r="S75" s="2"/>
    </row>
    <row r="76" spans="1:19" x14ac:dyDescent="0.35">
      <c r="A76" s="19" t="s">
        <v>75</v>
      </c>
      <c r="B76" s="20">
        <v>500000</v>
      </c>
      <c r="C76" s="20">
        <v>500000</v>
      </c>
      <c r="D76" s="20">
        <v>500000</v>
      </c>
      <c r="E76" s="20">
        <v>500000</v>
      </c>
      <c r="F76" s="20">
        <v>500000</v>
      </c>
      <c r="G76" s="20">
        <v>500000</v>
      </c>
      <c r="H76" s="20">
        <v>500000</v>
      </c>
      <c r="I76" s="20">
        <v>500000</v>
      </c>
      <c r="J76" s="20">
        <v>500000</v>
      </c>
      <c r="K76" s="20">
        <v>500000</v>
      </c>
      <c r="L76" s="20">
        <v>500000</v>
      </c>
      <c r="M76" s="20">
        <v>500000</v>
      </c>
      <c r="N76" s="32">
        <f t="shared" si="20"/>
        <v>6000000</v>
      </c>
      <c r="O76" s="33">
        <v>5500000</v>
      </c>
      <c r="P76" s="20"/>
      <c r="Q76" s="40">
        <f>IFERROR(O76/N76-1,"na")</f>
        <v>-8.333333333333337E-2</v>
      </c>
      <c r="R76" s="32">
        <f>O76-N76</f>
        <v>-500000</v>
      </c>
      <c r="S76" s="2"/>
    </row>
    <row r="77" spans="1:19" x14ac:dyDescent="0.35">
      <c r="A77" s="19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32"/>
      <c r="O77" s="32"/>
      <c r="P77" s="16"/>
      <c r="Q77" s="32"/>
      <c r="R77" s="32"/>
    </row>
    <row r="78" spans="1:19" x14ac:dyDescent="0.35">
      <c r="A78" s="37" t="s">
        <v>76</v>
      </c>
      <c r="B78" s="38">
        <f>SUM(B68:B76)</f>
        <v>6500000</v>
      </c>
      <c r="C78" s="38">
        <f t="shared" ref="C78:R78" si="21">SUM(C68:C76)</f>
        <v>6500000</v>
      </c>
      <c r="D78" s="38">
        <f t="shared" si="21"/>
        <v>6500000</v>
      </c>
      <c r="E78" s="38">
        <f t="shared" si="21"/>
        <v>6500000</v>
      </c>
      <c r="F78" s="38">
        <f t="shared" si="21"/>
        <v>6500000</v>
      </c>
      <c r="G78" s="38">
        <f t="shared" si="21"/>
        <v>6500000</v>
      </c>
      <c r="H78" s="38">
        <f t="shared" si="21"/>
        <v>6500000</v>
      </c>
      <c r="I78" s="38">
        <f t="shared" si="21"/>
        <v>6500000</v>
      </c>
      <c r="J78" s="38">
        <f t="shared" si="21"/>
        <v>6500000</v>
      </c>
      <c r="K78" s="38">
        <f t="shared" si="21"/>
        <v>6500000</v>
      </c>
      <c r="L78" s="38">
        <f t="shared" si="21"/>
        <v>6500000</v>
      </c>
      <c r="M78" s="38">
        <f t="shared" si="21"/>
        <v>6500000</v>
      </c>
      <c r="N78" s="38">
        <f t="shared" si="21"/>
        <v>78000000</v>
      </c>
      <c r="O78" s="38">
        <f t="shared" si="21"/>
        <v>77500000</v>
      </c>
      <c r="P78" s="42"/>
      <c r="Q78" s="39">
        <f>IFERROR(O78/N78-1,"na")</f>
        <v>-6.4102564102563875E-3</v>
      </c>
      <c r="R78" s="38">
        <f t="shared" si="21"/>
        <v>-500000</v>
      </c>
      <c r="S78" s="2"/>
    </row>
    <row r="79" spans="1:19" x14ac:dyDescent="0.35">
      <c r="A79" s="27" t="s">
        <v>77</v>
      </c>
      <c r="B79" s="28">
        <f>B65-B78</f>
        <v>1650000</v>
      </c>
      <c r="C79" s="28">
        <f t="shared" ref="C79:R79" si="22">C65-C78</f>
        <v>1650000</v>
      </c>
      <c r="D79" s="28">
        <f t="shared" si="22"/>
        <v>1650000</v>
      </c>
      <c r="E79" s="28">
        <f t="shared" si="22"/>
        <v>1650000</v>
      </c>
      <c r="F79" s="28">
        <f t="shared" si="22"/>
        <v>1650000</v>
      </c>
      <c r="G79" s="28">
        <f t="shared" si="22"/>
        <v>1650000</v>
      </c>
      <c r="H79" s="28">
        <f t="shared" si="22"/>
        <v>1650000</v>
      </c>
      <c r="I79" s="28">
        <f t="shared" si="22"/>
        <v>1650000</v>
      </c>
      <c r="J79" s="28">
        <f t="shared" si="22"/>
        <v>1650000</v>
      </c>
      <c r="K79" s="28">
        <f t="shared" si="22"/>
        <v>1650000</v>
      </c>
      <c r="L79" s="28">
        <f t="shared" si="22"/>
        <v>1650000</v>
      </c>
      <c r="M79" s="28">
        <f t="shared" si="22"/>
        <v>1650000</v>
      </c>
      <c r="N79" s="28">
        <f t="shared" si="22"/>
        <v>19800000</v>
      </c>
      <c r="O79" s="28">
        <f t="shared" si="22"/>
        <v>25250000</v>
      </c>
      <c r="P79" s="42"/>
      <c r="Q79" s="29">
        <f>IFERROR(O79/N79-1,"na")</f>
        <v>0.2752525252525253</v>
      </c>
      <c r="R79" s="28">
        <f t="shared" si="22"/>
        <v>5450000</v>
      </c>
    </row>
    <row r="80" spans="1:19" x14ac:dyDescent="0.35">
      <c r="A80" s="19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32"/>
      <c r="O80" s="32"/>
      <c r="P80" s="16"/>
      <c r="Q80" s="33"/>
      <c r="R80" s="33"/>
      <c r="S80" s="5"/>
    </row>
    <row r="81" spans="1:19" x14ac:dyDescent="0.35">
      <c r="A81" s="30" t="s">
        <v>78</v>
      </c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32"/>
      <c r="O81" s="32"/>
      <c r="P81" s="16"/>
      <c r="Q81" s="32"/>
      <c r="R81" s="32"/>
      <c r="S81" s="5"/>
    </row>
    <row r="82" spans="1:19" x14ac:dyDescent="0.35">
      <c r="A82" s="19" t="s">
        <v>79</v>
      </c>
      <c r="B82" s="20">
        <v>0</v>
      </c>
      <c r="C82" s="20">
        <v>0</v>
      </c>
      <c r="D82" s="20">
        <v>0</v>
      </c>
      <c r="E82" s="20">
        <v>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32">
        <f t="shared" ref="N82:N84" si="23">SUM(B82:M82)</f>
        <v>0</v>
      </c>
      <c r="O82" s="33">
        <v>0</v>
      </c>
      <c r="P82" s="20"/>
      <c r="Q82" s="40" t="str">
        <f>IFERROR(O82/N82-1,"na")</f>
        <v>na</v>
      </c>
      <c r="R82" s="32">
        <f>O82-N82</f>
        <v>0</v>
      </c>
      <c r="S82" s="5"/>
    </row>
    <row r="83" spans="1:19" x14ac:dyDescent="0.35">
      <c r="A83" s="19" t="s">
        <v>80</v>
      </c>
      <c r="B83" s="20">
        <v>0</v>
      </c>
      <c r="C83" s="20">
        <v>0</v>
      </c>
      <c r="D83" s="20">
        <v>0</v>
      </c>
      <c r="E83" s="20">
        <v>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20">
        <v>0</v>
      </c>
      <c r="N83" s="32">
        <f t="shared" si="23"/>
        <v>0</v>
      </c>
      <c r="O83" s="33">
        <v>0</v>
      </c>
      <c r="P83" s="20"/>
      <c r="Q83" s="40" t="str">
        <f>IFERROR(O83/N83-1,"na")</f>
        <v>na</v>
      </c>
      <c r="R83" s="32">
        <f>O83-N83</f>
        <v>0</v>
      </c>
      <c r="S83" s="5"/>
    </row>
    <row r="84" spans="1:19" x14ac:dyDescent="0.35">
      <c r="A84" s="19" t="s">
        <v>81</v>
      </c>
      <c r="B84" s="20">
        <v>0</v>
      </c>
      <c r="C84" s="20">
        <v>0</v>
      </c>
      <c r="D84" s="20">
        <v>0</v>
      </c>
      <c r="E84" s="20">
        <v>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32">
        <f t="shared" si="23"/>
        <v>0</v>
      </c>
      <c r="O84" s="33">
        <v>0</v>
      </c>
      <c r="P84" s="20"/>
      <c r="Q84" s="40" t="str">
        <f>IFERROR(O84/N84-1,"na")</f>
        <v>na</v>
      </c>
      <c r="R84" s="32">
        <f>O84-N84</f>
        <v>0</v>
      </c>
      <c r="S84" s="5"/>
    </row>
    <row r="85" spans="1:19" x14ac:dyDescent="0.35">
      <c r="A85" s="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32"/>
      <c r="O85" s="32"/>
      <c r="P85" s="16"/>
      <c r="Q85" s="32"/>
      <c r="R85" s="32"/>
      <c r="S85" s="2"/>
    </row>
    <row r="86" spans="1:19" x14ac:dyDescent="0.35">
      <c r="A86" s="37" t="s">
        <v>82</v>
      </c>
      <c r="B86" s="38">
        <f>SUM(B82:B84)</f>
        <v>0</v>
      </c>
      <c r="C86" s="38">
        <f t="shared" ref="C86:R86" si="24">SUM(C82:C84)</f>
        <v>0</v>
      </c>
      <c r="D86" s="38">
        <f t="shared" si="24"/>
        <v>0</v>
      </c>
      <c r="E86" s="38">
        <f t="shared" si="24"/>
        <v>0</v>
      </c>
      <c r="F86" s="38">
        <f t="shared" si="24"/>
        <v>0</v>
      </c>
      <c r="G86" s="38">
        <f t="shared" si="24"/>
        <v>0</v>
      </c>
      <c r="H86" s="38">
        <f t="shared" si="24"/>
        <v>0</v>
      </c>
      <c r="I86" s="38">
        <f t="shared" si="24"/>
        <v>0</v>
      </c>
      <c r="J86" s="38">
        <f t="shared" si="24"/>
        <v>0</v>
      </c>
      <c r="K86" s="38">
        <f t="shared" si="24"/>
        <v>0</v>
      </c>
      <c r="L86" s="38">
        <f t="shared" si="24"/>
        <v>0</v>
      </c>
      <c r="M86" s="38">
        <f t="shared" si="24"/>
        <v>0</v>
      </c>
      <c r="N86" s="38">
        <f t="shared" si="24"/>
        <v>0</v>
      </c>
      <c r="O86" s="38">
        <f t="shared" si="24"/>
        <v>0</v>
      </c>
      <c r="P86" s="42"/>
      <c r="Q86" s="39" t="str">
        <f>IFERROR(O86/N86-1,"na")</f>
        <v>na</v>
      </c>
      <c r="R86" s="38">
        <f t="shared" si="24"/>
        <v>0</v>
      </c>
      <c r="S86" s="2"/>
    </row>
    <row r="87" spans="1:19" x14ac:dyDescent="0.35">
      <c r="A87" s="27" t="s">
        <v>83</v>
      </c>
      <c r="B87" s="28">
        <f>B79-B86</f>
        <v>1650000</v>
      </c>
      <c r="C87" s="28">
        <f t="shared" ref="C87:R87" si="25">C79-C86</f>
        <v>1650000</v>
      </c>
      <c r="D87" s="28">
        <f t="shared" si="25"/>
        <v>1650000</v>
      </c>
      <c r="E87" s="28">
        <f t="shared" si="25"/>
        <v>1650000</v>
      </c>
      <c r="F87" s="28">
        <f t="shared" si="25"/>
        <v>1650000</v>
      </c>
      <c r="G87" s="28">
        <f t="shared" si="25"/>
        <v>1650000</v>
      </c>
      <c r="H87" s="28">
        <f t="shared" si="25"/>
        <v>1650000</v>
      </c>
      <c r="I87" s="28">
        <f t="shared" si="25"/>
        <v>1650000</v>
      </c>
      <c r="J87" s="28">
        <f t="shared" si="25"/>
        <v>1650000</v>
      </c>
      <c r="K87" s="28">
        <f t="shared" si="25"/>
        <v>1650000</v>
      </c>
      <c r="L87" s="28">
        <f t="shared" si="25"/>
        <v>1650000</v>
      </c>
      <c r="M87" s="28">
        <f t="shared" si="25"/>
        <v>1650000</v>
      </c>
      <c r="N87" s="28">
        <f t="shared" si="25"/>
        <v>19800000</v>
      </c>
      <c r="O87" s="28">
        <f t="shared" si="25"/>
        <v>25250000</v>
      </c>
      <c r="P87" s="42"/>
      <c r="Q87" s="29">
        <f>IFERROR(O87/N87-1,"na")</f>
        <v>0.2752525252525253</v>
      </c>
      <c r="R87" s="28">
        <f t="shared" si="25"/>
        <v>5450000</v>
      </c>
    </row>
    <row r="88" spans="1:19" x14ac:dyDescent="0.35">
      <c r="A88" s="30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32"/>
      <c r="O88" s="32"/>
      <c r="P88" s="16"/>
      <c r="Q88" s="32"/>
      <c r="R88" s="32"/>
      <c r="S88" s="6"/>
    </row>
    <row r="89" spans="1:19" x14ac:dyDescent="0.35">
      <c r="A89" s="31" t="s">
        <v>84</v>
      </c>
      <c r="B89" s="20">
        <v>250000</v>
      </c>
      <c r="C89" s="20">
        <v>250000</v>
      </c>
      <c r="D89" s="20">
        <v>250000</v>
      </c>
      <c r="E89" s="20">
        <v>250000</v>
      </c>
      <c r="F89" s="20">
        <v>250000</v>
      </c>
      <c r="G89" s="20">
        <v>250000</v>
      </c>
      <c r="H89" s="20">
        <v>250000</v>
      </c>
      <c r="I89" s="20">
        <v>250000</v>
      </c>
      <c r="J89" s="20">
        <v>250000</v>
      </c>
      <c r="K89" s="20">
        <v>250000</v>
      </c>
      <c r="L89" s="20">
        <v>250000</v>
      </c>
      <c r="M89" s="20">
        <v>250000</v>
      </c>
      <c r="N89" s="32">
        <f t="shared" ref="N89" si="26">SUM(B89:M89)</f>
        <v>3000000</v>
      </c>
      <c r="O89" s="33">
        <v>2750000</v>
      </c>
      <c r="P89" s="20"/>
      <c r="Q89" s="40">
        <f>IFERROR(O89/N89-1,"na")</f>
        <v>-8.333333333333337E-2</v>
      </c>
      <c r="R89" s="32">
        <f>O89-N89</f>
        <v>-250000</v>
      </c>
      <c r="S89" s="6"/>
    </row>
    <row r="90" spans="1:19" x14ac:dyDescent="0.35">
      <c r="A90" s="19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32"/>
      <c r="O90" s="32"/>
      <c r="P90" s="16"/>
      <c r="Q90" s="32"/>
      <c r="R90" s="32"/>
    </row>
    <row r="91" spans="1:19" x14ac:dyDescent="0.35">
      <c r="A91" s="27" t="s">
        <v>85</v>
      </c>
      <c r="B91" s="28">
        <f>B87-B89</f>
        <v>1400000</v>
      </c>
      <c r="C91" s="28">
        <f t="shared" ref="C91:R91" si="27">C87-C89</f>
        <v>1400000</v>
      </c>
      <c r="D91" s="28">
        <f t="shared" si="27"/>
        <v>1400000</v>
      </c>
      <c r="E91" s="28">
        <f t="shared" si="27"/>
        <v>1400000</v>
      </c>
      <c r="F91" s="28">
        <f t="shared" si="27"/>
        <v>1400000</v>
      </c>
      <c r="G91" s="28">
        <f t="shared" si="27"/>
        <v>1400000</v>
      </c>
      <c r="H91" s="28">
        <f t="shared" si="27"/>
        <v>1400000</v>
      </c>
      <c r="I91" s="28">
        <f t="shared" si="27"/>
        <v>1400000</v>
      </c>
      <c r="J91" s="28">
        <f t="shared" si="27"/>
        <v>1400000</v>
      </c>
      <c r="K91" s="28">
        <f t="shared" si="27"/>
        <v>1400000</v>
      </c>
      <c r="L91" s="28">
        <f t="shared" si="27"/>
        <v>1400000</v>
      </c>
      <c r="M91" s="28">
        <f t="shared" si="27"/>
        <v>1400000</v>
      </c>
      <c r="N91" s="28">
        <f t="shared" si="27"/>
        <v>16800000</v>
      </c>
      <c r="O91" s="28">
        <f t="shared" si="27"/>
        <v>22500000</v>
      </c>
      <c r="P91" s="42"/>
      <c r="Q91" s="29">
        <f t="shared" ref="Q91" si="28">IFERROR(O91/N91-1,"na")</f>
        <v>0.33928571428571419</v>
      </c>
      <c r="R91" s="28">
        <f t="shared" si="27"/>
        <v>5700000</v>
      </c>
    </row>
  </sheetData>
  <dataValidations disablePrompts="1" count="1">
    <dataValidation type="list" allowBlank="1" showInputMessage="1" showErrorMessage="1" sqref="C982873 C917337 C851801 C786265 C720729 C655193 C589657 C524121 C458585 C393049 C327513 C261977 C196441 C130905 C65369" xr:uid="{00000000-0002-0000-0100-000000000000}">
      <formula1>#REF!</formula1>
    </dataValidation>
  </dataValidations>
  <hyperlinks>
    <hyperlink ref="T14" r:id="rId1" xr:uid="{00000000-0004-0000-0100-000000000000}"/>
  </hyperlinks>
  <pageMargins left="0.51181102362204722" right="0" top="0" bottom="0.19685039370078741" header="0" footer="0"/>
  <pageSetup paperSize="8" scale="72" orientation="landscape" copies="3" r:id="rId2"/>
  <headerFooter alignWithMargins="0">
    <oddFooter>&amp;C&amp;F&amp;R&amp;D &amp;T</oddFooter>
  </headerFooter>
  <ignoredErrors>
    <ignoredError sqref="Q17:Q21 N17:O21" 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Cover Page</vt:lpstr>
      <vt:lpstr>Operating Budget Template</vt:lpstr>
      <vt:lpstr>'Cover Page'!Print_Area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CFI</dc:creator>
  <cp:lastModifiedBy>Katie Au Yeung</cp:lastModifiedBy>
  <dcterms:created xsi:type="dcterms:W3CDTF">2017-09-11T21:41:10Z</dcterms:created>
  <dcterms:modified xsi:type="dcterms:W3CDTF">2019-01-10T18:45:37Z</dcterms:modified>
</cp:coreProperties>
</file>